
<file path=[Content_Types].xml><?xml version="1.0" encoding="utf-8"?>
<Types xmlns="http://schemas.openxmlformats.org/package/2006/content-type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liebrock/Documents/NMT/Graduate Dean/Grad Stipends/"/>
    </mc:Choice>
  </mc:AlternateContent>
  <xr:revisionPtr revIDLastSave="0" documentId="13_ncr:1_{8E5DC1EF-0B6E-CD43-A080-934A6F3055B3}" xr6:coauthVersionLast="36" xr6:coauthVersionMax="36" xr10:uidLastSave="{00000000-0000-0000-0000-000000000000}"/>
  <bookViews>
    <workbookView xWindow="32820" yWindow="460" windowWidth="34380" windowHeight="20440" xr2:uid="{00000000-000D-0000-FFFF-FFFF00000000}"/>
  </bookViews>
  <sheets>
    <sheet name="Contract Information" sheetId="3" r:id="rId1"/>
    <sheet name="Cover" sheetId="5" r:id="rId2"/>
    <sheet name="Contract" sheetId="4" r:id="rId3"/>
  </sheets>
  <definedNames>
    <definedName name="_xlnm.Print_Area" localSheetId="2">Contract!$A$1:$DY$71</definedName>
    <definedName name="_xlnm.Print_Area" localSheetId="0">'Contract Information'!$A$1:$D$86</definedName>
    <definedName name="_xlnm.Print_Area" localSheetId="1">Cover!$A$1:$DV$60</definedName>
  </definedNames>
  <calcPr calcId="181029"/>
</workbook>
</file>

<file path=xl/calcChain.xml><?xml version="1.0" encoding="utf-8"?>
<calcChain xmlns="http://schemas.openxmlformats.org/spreadsheetml/2006/main">
  <c r="AC14" i="5" l="1"/>
  <c r="K9" i="4"/>
  <c r="AC12" i="5"/>
  <c r="BD58" i="5"/>
  <c r="Q58" i="5"/>
  <c r="T8" i="5"/>
  <c r="DN2" i="4" l="1"/>
  <c r="K30" i="4"/>
  <c r="K28" i="4"/>
  <c r="K26" i="4"/>
  <c r="K24" i="4"/>
  <c r="EI17" i="4"/>
  <c r="EI20" i="4"/>
  <c r="DC32" i="4"/>
  <c r="DR32" i="4" s="1"/>
  <c r="CC32" i="4"/>
  <c r="AQ32" i="4"/>
  <c r="K32" i="4"/>
  <c r="P30" i="4"/>
  <c r="P28" i="4"/>
  <c r="P26" i="4"/>
  <c r="P24" i="4"/>
  <c r="P22" i="4"/>
  <c r="EH34" i="4"/>
  <c r="EI34" i="4"/>
  <c r="DC22" i="4" l="1"/>
  <c r="DR22" i="4" s="1"/>
  <c r="EH21" i="4"/>
  <c r="EH24" i="4" s="1"/>
  <c r="EK20" i="4"/>
  <c r="EJ20" i="4"/>
  <c r="EK21" i="4"/>
  <c r="EI21" i="4"/>
  <c r="EJ21" i="4" s="1"/>
  <c r="EK22" i="4"/>
  <c r="EI22" i="4"/>
  <c r="EJ22" i="4" s="1"/>
  <c r="EI7" i="4"/>
  <c r="EJ7" i="4"/>
  <c r="EK7" i="4"/>
  <c r="CR9" i="4"/>
  <c r="P11" i="4"/>
  <c r="AB11" i="4"/>
  <c r="BT11" i="4"/>
  <c r="CC11" i="4"/>
  <c r="CK11" i="4"/>
  <c r="CX11" i="4"/>
  <c r="DF11" i="4"/>
  <c r="DT11" i="4"/>
  <c r="P14" i="4"/>
  <c r="AB14" i="4"/>
  <c r="AO14" i="4"/>
  <c r="BC14" i="4"/>
  <c r="BQ14" i="4"/>
  <c r="CG14" i="4"/>
  <c r="P17" i="4"/>
  <c r="BB17" i="4"/>
  <c r="BF17" i="4"/>
  <c r="CS17" i="4"/>
  <c r="A22" i="4"/>
  <c r="AQ22" i="4"/>
  <c r="CC22" i="4"/>
  <c r="CQ22" i="4"/>
  <c r="A24" i="4"/>
  <c r="F24" i="4"/>
  <c r="AQ24" i="4"/>
  <c r="CC24" i="4"/>
  <c r="CQ24" i="4"/>
  <c r="DC24" i="4"/>
  <c r="DR24" i="4" s="1"/>
  <c r="A26" i="4"/>
  <c r="F26" i="4"/>
  <c r="AQ26" i="4"/>
  <c r="CC26" i="4"/>
  <c r="CQ26" i="4"/>
  <c r="DC26" i="4"/>
  <c r="DR26" i="4" s="1"/>
  <c r="A28" i="4"/>
  <c r="F28" i="4"/>
  <c r="AQ28" i="4"/>
  <c r="CC28" i="4"/>
  <c r="CQ28" i="4"/>
  <c r="DC28" i="4"/>
  <c r="DR28" i="4" s="1"/>
  <c r="A30" i="4"/>
  <c r="F30" i="4"/>
  <c r="AQ30" i="4"/>
  <c r="CC30" i="4"/>
  <c r="CQ30" i="4"/>
  <c r="DC30" i="4"/>
  <c r="DR30" i="4" s="1"/>
  <c r="CQ32" i="4"/>
  <c r="A39" i="4"/>
  <c r="L10" i="5"/>
  <c r="X10" i="5"/>
  <c r="BU10" i="5"/>
  <c r="CJ10" i="5"/>
  <c r="Q16" i="5"/>
  <c r="T60" i="5"/>
  <c r="EL21" i="4" l="1"/>
  <c r="EL20" i="4"/>
  <c r="EL22" i="4"/>
  <c r="DK34" i="4"/>
  <c r="EL24" i="4" l="1"/>
</calcChain>
</file>

<file path=xl/sharedStrings.xml><?xml version="1.0" encoding="utf-8"?>
<sst xmlns="http://schemas.openxmlformats.org/spreadsheetml/2006/main" count="240" uniqueCount="168">
  <si>
    <t>Classes to be taught?</t>
  </si>
  <si>
    <t>ex.: "Erth 102 &amp; Phys 121</t>
  </si>
  <si>
    <r>
      <t xml:space="preserve">Total amount of contract (base stipend </t>
    </r>
    <r>
      <rPr>
        <b/>
        <sz val="10"/>
        <rFont val="Arial"/>
        <family val="2"/>
      </rPr>
      <t>including tuition</t>
    </r>
    <r>
      <rPr>
        <sz val="10"/>
        <rFont val="Arial"/>
        <family val="2"/>
      </rPr>
      <t>)</t>
    </r>
  </si>
  <si>
    <t>This is the data entry worksheet for NMT graduate assistantship contracts.  The actual contract and the contract cover sheet are located on worksheets #2 and #3 respectively.  Entries made in is the "Entry" column will be displayed on the contract in the appropriate locations.  Where the "Item" can use clarification, that is provided in the "Explanation column to the right of the Entry column.</t>
  </si>
  <si>
    <t>(PI Approval required)</t>
  </si>
  <si>
    <t>Student Acceptance</t>
  </si>
  <si>
    <t>Teaching Assistantships funded from TA budgets only:  List TA First (in Fund #1).  Use subsequent lines for RAs.</t>
  </si>
  <si>
    <t>TA from TA budgets only</t>
  </si>
  <si>
    <t>Is this a teaching assistantship funded from departmental TA budget?  Enter "TA" or leave blank if RA.</t>
  </si>
  <si>
    <t xml:space="preserve">Email: </t>
  </si>
  <si>
    <t>Campus Box #:</t>
  </si>
  <si>
    <t>Contract Data Entry Worksheet</t>
  </si>
  <si>
    <t>work supervisor (not necessarily the advisor)</t>
  </si>
  <si>
    <t>900******</t>
  </si>
  <si>
    <t>List backup account for accounts that may terminate before the end of this contract or other information related to the implementation of this contract.</t>
  </si>
  <si>
    <t>Tuition</t>
  </si>
  <si>
    <t>Insert the letter "y" if this is a ¼-time (10 hr/wk) appointment</t>
  </si>
  <si>
    <t>as you wish it to appear</t>
  </si>
  <si>
    <t>%</t>
  </si>
  <si>
    <r>
      <t>Insert the number of hours per week if between ¼</t>
    </r>
    <r>
      <rPr>
        <sz val="9"/>
        <color indexed="10"/>
        <rFont val="Arial"/>
        <family val="2"/>
      </rPr>
      <t>- and ½</t>
    </r>
    <r>
      <rPr>
        <sz val="10"/>
        <color indexed="10"/>
        <rFont val="Arial"/>
        <family val="2"/>
      </rPr>
      <t>-time appointment or for summer full-time appointments for domestic students</t>
    </r>
  </si>
  <si>
    <t>New?  Yes = 'Y'</t>
  </si>
  <si>
    <t>Revised?  Yes = 'Y'</t>
  </si>
  <si>
    <t>MS I?  Yes = 'Y'</t>
  </si>
  <si>
    <t>MS II?  Yes = 'Y'</t>
  </si>
  <si>
    <t>PhD I?  Yes = 'Y'</t>
  </si>
  <si>
    <t>PhD II?  Yes = 'Y'</t>
  </si>
  <si>
    <t>*PhD III?  Yes = 'Y'</t>
  </si>
  <si>
    <t>*PhD IV?  Yes = 'Y'</t>
  </si>
  <si>
    <t>20 hrs/wk (½-time)  Yes = 'Y'</t>
  </si>
  <si>
    <t>10 hrs/wk (¼-time)  Yes = 'Y'</t>
  </si>
  <si>
    <t>Fall Semester (enter year)</t>
  </si>
  <si>
    <t>Spring Semester (enter year)</t>
  </si>
  <si>
    <t>Summer Session (enter year)</t>
  </si>
  <si>
    <t>Student's Banner ID Number</t>
  </si>
  <si>
    <t>Student's email address</t>
  </si>
  <si>
    <t>Student's C/S Box #</t>
  </si>
  <si>
    <t>just the digits (e.g. "2766")</t>
  </si>
  <si>
    <t>semester</t>
  </si>
  <si>
    <t>resident tuition</t>
  </si>
  <si>
    <t>tuition</t>
  </si>
  <si>
    <t>Total</t>
  </si>
  <si>
    <t>Business Office</t>
  </si>
  <si>
    <t>Other - specify hours/week</t>
  </si>
  <si>
    <t>appt. level</t>
  </si>
  <si>
    <r>
      <t>Select one</t>
    </r>
    <r>
      <rPr>
        <sz val="10"/>
        <rFont val="Arial"/>
        <family val="2"/>
      </rPr>
      <t xml:space="preserve"> - Total assistantship appointment for this contract.</t>
    </r>
  </si>
  <si>
    <t>A new contract for a period not overlapping with a precious contract.</t>
  </si>
  <si>
    <t>A revision (change in duration and/or amount) of a contract already in force?</t>
  </si>
  <si>
    <t>Place the letter "Y" in column if applicable.  * Must have advanced to candidacy</t>
  </si>
  <si>
    <t>Place the letter "Y" in column if applicable.</t>
  </si>
  <si>
    <t>Place the letter "Y" in the applicable column.  * Must have advanced to candidacy</t>
  </si>
  <si>
    <t>TA Hours per week</t>
  </si>
  <si>
    <t>GRADUATE ASSISTANTSHIP CONTRACT</t>
  </si>
  <si>
    <t>Student Name:</t>
  </si>
  <si>
    <t>Type:</t>
  </si>
  <si>
    <t>Academic Department</t>
  </si>
  <si>
    <t>General</t>
  </si>
  <si>
    <t>Supervisor:</t>
  </si>
  <si>
    <t xml:space="preserve">We are pleased to offer you an appointment as a Graduate Assistant. </t>
  </si>
  <si>
    <t xml:space="preserve">Please be advised before signing this contract of the following terms. </t>
  </si>
  <si>
    <t>• Research Assistantships are dependent upon grants and contracts in force during the period of the assistantship.</t>
  </si>
  <si>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</si>
  <si>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</si>
  <si>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</si>
  <si>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</si>
  <si>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t>I have fully read and accept this assistantship offer and agree to observe the terms and conditions above.</t>
  </si>
  <si>
    <t>Signature:</t>
  </si>
  <si>
    <t>Banner ID#:</t>
  </si>
  <si>
    <t>TA</t>
  </si>
  <si>
    <t>RA</t>
  </si>
  <si>
    <t>Amount</t>
  </si>
  <si>
    <t>Name:</t>
  </si>
  <si>
    <t>Contract:</t>
  </si>
  <si>
    <t>Department Chair</t>
  </si>
  <si>
    <t>Dean of Graduate Studies</t>
  </si>
  <si>
    <t>Payroll Office Use only</t>
  </si>
  <si>
    <t>GRADUATE ASSISTANTSHIP APPOINTMENT FORM</t>
  </si>
  <si>
    <t>Level:</t>
  </si>
  <si>
    <t>Classes (if TA)</t>
  </si>
  <si>
    <t>APPROVALS: (COLLECT ALL REQUIRED SIGNATURES BEFORE SUBMITTING TO  THE GRADUATE OFFICE)</t>
  </si>
  <si>
    <t>Additional Information:</t>
  </si>
  <si>
    <t>For:</t>
  </si>
  <si>
    <t>Supervisor</t>
  </si>
  <si>
    <t>First Name of Student</t>
  </si>
  <si>
    <t>Last Name of Student</t>
  </si>
  <si>
    <t>Item</t>
  </si>
  <si>
    <t>Entry</t>
  </si>
  <si>
    <t>Banner ID #:</t>
  </si>
  <si>
    <t>r</t>
  </si>
  <si>
    <t>New</t>
  </si>
  <si>
    <t>Revised</t>
  </si>
  <si>
    <t>Term:</t>
  </si>
  <si>
    <t>Ö</t>
  </si>
  <si>
    <t>Select One</t>
  </si>
  <si>
    <t>Fall</t>
  </si>
  <si>
    <t>Apply all that are appropriate</t>
  </si>
  <si>
    <t>Spring</t>
  </si>
  <si>
    <t>Summer</t>
  </si>
  <si>
    <t>Terms:</t>
  </si>
  <si>
    <t>Top Line:</t>
  </si>
  <si>
    <t>(all that apply)</t>
  </si>
  <si>
    <t>(select one)</t>
  </si>
  <si>
    <t>PhD I</t>
  </si>
  <si>
    <t>PhD II</t>
  </si>
  <si>
    <t>MS II</t>
  </si>
  <si>
    <t>Section</t>
  </si>
  <si>
    <t>Explanation</t>
  </si>
  <si>
    <t>Select one</t>
  </si>
  <si>
    <t>MS I</t>
  </si>
  <si>
    <t>(*PhD levels III and IV are available only after candidacy)</t>
  </si>
  <si>
    <t>*PhD III</t>
  </si>
  <si>
    <t>*PhD IV</t>
  </si>
  <si>
    <t>20 hrs/wk (½-time)</t>
  </si>
  <si>
    <t>10 hrs/wk (¼-time)</t>
  </si>
  <si>
    <t>Insert the letter "y" if this is a ½-time (20 hr/wk) appointment</t>
  </si>
  <si>
    <t>hrs/wk</t>
  </si>
  <si>
    <t>**Effort Performed</t>
  </si>
  <si>
    <t>Start Date</t>
  </si>
  <si>
    <t>End Date</t>
  </si>
  <si>
    <t>Classes if TA?</t>
  </si>
  <si>
    <t>TA or RA?</t>
  </si>
  <si>
    <t>Fund/Index - Account</t>
  </si>
  <si>
    <t>Effort Start Date</t>
  </si>
  <si>
    <t>Effort End Date</t>
  </si>
  <si>
    <t>"TA" or "RA"</t>
  </si>
  <si>
    <t>Fund to be charged for this portion of the assistantship</t>
  </si>
  <si>
    <t>Fund #1</t>
  </si>
  <si>
    <t>Fund #2</t>
  </si>
  <si>
    <t>Fund #3</t>
  </si>
  <si>
    <t>Fund #4</t>
  </si>
  <si>
    <t>Fund #5</t>
  </si>
  <si>
    <t>ex.: "Erth 102 &amp; Phys 121 (if this a TA)</t>
  </si>
  <si>
    <t>Total  $</t>
  </si>
  <si>
    <t>First Pay date:</t>
  </si>
  <si>
    <t>Total Number of Pay Periods:</t>
  </si>
  <si>
    <t>Last Pay date:</t>
  </si>
  <si>
    <t>Stipend per pay period:</t>
  </si>
  <si>
    <t>Date:</t>
  </si>
  <si>
    <t xml:space="preserve">** Start and end dates of Effort Performed may not always coincide with the start and end date of payments made due to the manner in which payment is allocated by the payroll system.  </t>
  </si>
  <si>
    <t>NEW MEXICO INSTITUTE OF MINING AND TECHNOLOGY</t>
  </si>
  <si>
    <t>I9 Start Date:</t>
  </si>
  <si>
    <t xml:space="preserve"> </t>
  </si>
  <si>
    <r>
      <t>Budget &amp; Analysis</t>
    </r>
    <r>
      <rPr>
        <sz val="8"/>
        <rFont val="Arial"/>
        <family val="2"/>
      </rPr>
      <t xml:space="preserve"> (US / Perm Res)</t>
    </r>
  </si>
  <si>
    <t xml:space="preserve">Date: </t>
  </si>
  <si>
    <r>
      <t>Controller</t>
    </r>
    <r>
      <rPr>
        <sz val="8"/>
        <rFont val="Arial"/>
        <family val="2"/>
      </rPr>
      <t xml:space="preserve"> (International)</t>
    </r>
  </si>
  <si>
    <t>Students are to sign contracts in the Center for Graduate Studies in the presence of Staff</t>
  </si>
  <si>
    <t>• All contracts are subject to the availability of funds.  For resident tuition to be awarded, contracts must be written for at least 10 hours a week and must begin before the last day to drop classes and run through finals week.</t>
  </si>
  <si>
    <t>Does this contract cover the Fall Semester?  If so input year (ex.: 2018)</t>
  </si>
  <si>
    <t>Does this contract cover the Spring Semester?  If so input year (ex.: 2019)</t>
  </si>
  <si>
    <t>Does this contract cover the Summer Session?  If so input year (ex.: 2019)</t>
  </si>
  <si>
    <t>1/2-time = 20; 1/4-time = 10; or Other = 11 to 19</t>
  </si>
  <si>
    <t>ex.:  05/15/19</t>
  </si>
  <si>
    <t>ex.:  08/15/18 - make sure that this date is a payroll start date; check with payroll office.</t>
  </si>
  <si>
    <r>
      <t xml:space="preserve">• Effective date for new contracts is the start date for Effort Performed or following the date of last signature </t>
    </r>
    <r>
      <rPr>
        <b/>
        <i/>
        <sz val="9"/>
        <rFont val="Arial"/>
        <family val="2"/>
      </rPr>
      <t>whichever is later</t>
    </r>
    <r>
      <rPr>
        <sz val="9"/>
        <rFont val="Arial"/>
        <family val="2"/>
      </rPr>
      <t>.  Your pay period stipend is based on your total contract dollar amount and the number of pay periods in the length of the contract.  Your first check will be issued based on paperwork deadline dates and pay period pay dates.</t>
    </r>
  </si>
  <si>
    <t xml:space="preserve">• Intellectual property developed under this contract belongs to New Mexico Tech and by signing this document I hereby assign all rights title and interest to Intellectual Property owned by NMT to the NMTURPC; See http://www.nmt.edu/leadership/docs/policies/NMT_IP_Policy.pdf for full details. </t>
  </si>
  <si>
    <t xml:space="preserve">• Any graduate student failing to complete the length or terms of this contract forfeits his/her rights to obtain a replacement or new contract for the same term.  Your right of appeal is taken before the dean of graduate students, the advisor for the uncompleted contract and the proposed new advisor. </t>
  </si>
  <si>
    <r>
      <t>Compliance Office</t>
    </r>
    <r>
      <rPr>
        <sz val="8"/>
        <rFont val="Arial"/>
        <family val="2"/>
      </rPr>
      <t xml:space="preserve"> (International)</t>
    </r>
  </si>
  <si>
    <t>GA</t>
  </si>
  <si>
    <t xml:space="preserve">Check Applicable </t>
  </si>
  <si>
    <t>CGS use</t>
  </si>
  <si>
    <t>NA</t>
  </si>
  <si>
    <r>
      <rPr>
        <b/>
        <i/>
        <sz val="9"/>
        <rFont val="Arial"/>
        <family val="2"/>
      </rPr>
      <t xml:space="preserve">Use start and end dates from payroll. </t>
    </r>
    <r>
      <rPr>
        <sz val="9"/>
        <rFont val="Arial"/>
        <family val="2"/>
      </rPr>
      <t xml:space="preserve">Effective date for new contracts is the start date for Effort Performed or following the date of last signature </t>
    </r>
    <r>
      <rPr>
        <b/>
        <i/>
        <sz val="9"/>
        <rFont val="Arial"/>
        <family val="2"/>
      </rPr>
      <t>whichever is later</t>
    </r>
    <r>
      <rPr>
        <sz val="9"/>
        <rFont val="Arial"/>
        <family val="2"/>
      </rPr>
      <t>.  If previous contract is terminating early, attach a Graduate Assistantship Contract Cancellation form to this contract.</t>
    </r>
  </si>
  <si>
    <r>
      <t>• You must be registered as a full time graduate student (</t>
    </r>
    <r>
      <rPr>
        <b/>
        <sz val="9"/>
        <rFont val="Arial"/>
        <family val="2"/>
      </rPr>
      <t>12 credit hours per semester fall and spring and 3 credit hours during summer not including lower division courses</t>
    </r>
    <r>
      <rPr>
        <sz val="9"/>
        <rFont val="Arial"/>
        <family val="2"/>
      </rPr>
      <t xml:space="preserve">, except those with a lower division course waiver from CGS). Reducing registration will result in contract cancellation. </t>
    </r>
  </si>
  <si>
    <t>Funding Department</t>
  </si>
  <si>
    <t xml:space="preserve">Student's major department </t>
  </si>
  <si>
    <t>Department providing funding</t>
  </si>
  <si>
    <t>Student's Department:</t>
  </si>
  <si>
    <t>Funding Department:</t>
  </si>
  <si>
    <r>
      <t xml:space="preserve">Division Head </t>
    </r>
    <r>
      <rPr>
        <sz val="8"/>
        <rFont val="Arial"/>
        <family val="2"/>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</si>
</sst>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
    <numFmt numFmtId="166" formatCode="&quot;$&quot;#,##0"/>
    <numFmt numFmtId="167" formatCode="m/d/yy;@"/>
  </numFmts>
  <fonts count="23" x14ac:knownFonts="1">
    <font>
      <sz val="10"/>
      <name val="Arial"/>
      <family val="2"/>
    </font>
    <font>
      <sz val="10"/>
      <name val="Arial"/>
      <family val="2"/>
    </font>
    <font>
      <b/>
      <sz val="10"/>
      <name val="Arial"/>
      <family val="2"/>
    </font>
    <font>
      <sz val="8"/>
      <name val="Arial"/>
      <family val="2"/>
    </font>
    <font>
      <sz val="12"/>
      <name val="Wingdings"/>
      <charset val="2"/>
    </font>
    <font>
      <sz val="12"/>
      <name val="Arial"/>
      <family val="2"/>
    </font>
    <font>
      <sz val="6"/>
      <name val="Arial"/>
      <family val="2"/>
    </font>
    <font>
      <sz val="11"/>
      <name val="Arial"/>
      <family val="2"/>
    </font>
    <font>
      <b/>
      <sz val="11"/>
      <name val="Arial"/>
      <family val="2"/>
    </font>
    <font>
      <b/>
      <sz val="12"/>
      <name val="Arial"/>
      <family val="2"/>
    </font>
    <font>
      <sz val="10"/>
      <name val="Arial"/>
      <family val="2"/>
    </font>
    <font>
      <b/>
      <i/>
      <sz val="10"/>
      <name val="Arial"/>
      <family val="2"/>
    </font>
    <font>
      <sz val="9"/>
      <name val="Arial"/>
      <family val="2"/>
    </font>
    <font>
      <b/>
      <u/>
      <sz val="10"/>
      <name val="Arial"/>
      <family val="2"/>
    </font>
    <font>
      <sz val="10"/>
      <color indexed="10"/>
      <name val="Arial"/>
      <family val="2"/>
    </font>
    <font>
      <b/>
      <sz val="10"/>
      <color indexed="10"/>
      <name val="Arial"/>
      <family val="2"/>
    </font>
    <font>
      <sz val="12"/>
      <name val="Arial"/>
      <family val="2"/>
    </font>
    <font>
      <b/>
      <i/>
      <sz val="9"/>
      <name val="Arial"/>
      <family val="2"/>
    </font>
    <font>
      <sz val="9"/>
      <color indexed="10"/>
      <name val="Arial"/>
      <family val="2"/>
    </font>
    <font>
      <u/>
      <sz val="10"/>
      <color indexed="12"/>
      <name val="Arial"/>
      <family val="2"/>
    </font>
    <font>
      <b/>
      <sz val="9"/>
      <name val="Arial"/>
      <family val="2"/>
    </font>
    <font>
      <sz val="12"/>
      <color theme="0"/>
      <name val="American Typewriter"/>
      <family val="1"/>
    </font>
    <font>
      <sz val="12"/>
      <color theme="0"/>
      <name val="Wingdings"/>
      <charset val="2"/>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15"/>
        <bgColor indexed="64"/>
      </patternFill>
    </fill>
    <fill>
      <patternFill patternType="solid">
        <fgColor indexed="50"/>
        <bgColor indexed="64"/>
      </patternFill>
    </fill>
    <fill>
      <patternFill patternType="solid">
        <fgColor indexed="56"/>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216">
    <xf numFmtId="0" fontId="0" fillId="0" borderId="0" xfId="0"/>
    <xf numFmtId="0" fontId="0" fillId="0" borderId="0" xfId="0" applyAlignment="1">
      <alignment horizontal="center"/>
    </xf>
    <xf numFmtId="0" fontId="0" fillId="0" borderId="0" xfId="0" applyBorder="1"/>
    <xf numFmtId="0" fontId="0" fillId="0" borderId="1" xfId="0" applyBorder="1"/>
    <xf numFmtId="0" fontId="0" fillId="0" borderId="0" xfId="0" applyAlignment="1">
      <alignment horizontal="left"/>
    </xf>
    <xf numFmtId="0" fontId="2" fillId="0" borderId="0" xfId="0" applyFont="1" applyAlignment="1">
      <alignment horizontal="left"/>
    </xf>
    <xf numFmtId="0" fontId="4" fillId="0" borderId="0" xfId="0" applyFont="1"/>
    <xf numFmtId="0" fontId="4" fillId="0" borderId="0" xfId="0" applyFont="1" applyAlignment="1"/>
    <xf numFmtId="0" fontId="5" fillId="0" borderId="0" xfId="0" applyFont="1" applyAlignment="1"/>
    <xf numFmtId="0" fontId="5"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49" fontId="0" fillId="0" borderId="0" xfId="0" applyNumberFormat="1" applyAlignment="1">
      <alignment horizontal="center" vertical="center"/>
    </xf>
    <xf numFmtId="49" fontId="5" fillId="0" borderId="0" xfId="0" applyNumberFormat="1" applyFont="1" applyBorder="1" applyAlignment="1"/>
    <xf numFmtId="0" fontId="2" fillId="0" borderId="0" xfId="0" applyFont="1" applyBorder="1" applyAlignment="1"/>
    <xf numFmtId="1" fontId="0" fillId="0" borderId="0" xfId="0" applyNumberFormat="1"/>
    <xf numFmtId="0" fontId="2" fillId="2" borderId="2" xfId="0" applyFont="1" applyFill="1" applyBorder="1" applyAlignment="1">
      <alignment vertical="center"/>
    </xf>
    <xf numFmtId="0" fontId="9" fillId="2" borderId="2"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3" borderId="2" xfId="0" applyFont="1" applyFill="1" applyBorder="1" applyAlignment="1">
      <alignment vertical="center"/>
    </xf>
    <xf numFmtId="0" fontId="9" fillId="3" borderId="2" xfId="0" applyFont="1" applyFill="1" applyBorder="1" applyAlignment="1">
      <alignment vertical="center"/>
    </xf>
    <xf numFmtId="0" fontId="0" fillId="4" borderId="2" xfId="0" applyFill="1" applyBorder="1" applyAlignment="1">
      <alignment vertical="center"/>
    </xf>
    <xf numFmtId="0" fontId="2" fillId="4" borderId="2" xfId="0" applyFont="1" applyFill="1" applyBorder="1" applyAlignment="1">
      <alignment vertical="center"/>
    </xf>
    <xf numFmtId="0" fontId="9" fillId="4" borderId="2" xfId="0" applyFont="1" applyFill="1" applyBorder="1" applyAlignment="1">
      <alignment vertical="center"/>
    </xf>
    <xf numFmtId="0" fontId="0" fillId="5" borderId="2" xfId="0" applyFill="1" applyBorder="1" applyAlignment="1">
      <alignment vertical="center"/>
    </xf>
    <xf numFmtId="0" fontId="2" fillId="5" borderId="2" xfId="0" applyFont="1" applyFill="1" applyBorder="1" applyAlignment="1">
      <alignment vertical="center"/>
    </xf>
    <xf numFmtId="0" fontId="9" fillId="5" borderId="2" xfId="0" applyFont="1" applyFill="1" applyBorder="1" applyAlignment="1">
      <alignment vertical="center"/>
    </xf>
    <xf numFmtId="0" fontId="2" fillId="6" borderId="2" xfId="0" applyFont="1" applyFill="1" applyBorder="1" applyAlignment="1">
      <alignment vertical="center"/>
    </xf>
    <xf numFmtId="0" fontId="9" fillId="6" borderId="2" xfId="0" applyFont="1" applyFill="1" applyBorder="1" applyAlignment="1">
      <alignment vertical="center"/>
    </xf>
    <xf numFmtId="0" fontId="2" fillId="7" borderId="2" xfId="0" applyFont="1" applyFill="1" applyBorder="1" applyAlignment="1">
      <alignment horizontal="right" vertical="center"/>
    </xf>
    <xf numFmtId="0" fontId="2" fillId="7" borderId="2" xfId="0" applyFont="1" applyFill="1" applyBorder="1" applyAlignment="1">
      <alignment vertical="center"/>
    </xf>
    <xf numFmtId="0" fontId="0" fillId="7" borderId="2" xfId="0" applyFill="1" applyBorder="1" applyAlignment="1">
      <alignment vertical="center"/>
    </xf>
    <xf numFmtId="0" fontId="2" fillId="5" borderId="2" xfId="0" applyFont="1" applyFill="1" applyBorder="1" applyAlignment="1">
      <alignment horizontal="right" vertical="center"/>
    </xf>
    <xf numFmtId="0" fontId="2" fillId="8" borderId="2" xfId="0" applyFont="1" applyFill="1" applyBorder="1" applyAlignment="1">
      <alignment horizontal="right" vertical="center"/>
    </xf>
    <xf numFmtId="0" fontId="2" fillId="8" borderId="2" xfId="0" applyFont="1" applyFill="1" applyBorder="1" applyAlignment="1">
      <alignment vertical="center"/>
    </xf>
    <xf numFmtId="0" fontId="0" fillId="8" borderId="2" xfId="0" applyFill="1" applyBorder="1" applyAlignment="1">
      <alignment vertical="center"/>
    </xf>
    <xf numFmtId="0" fontId="2" fillId="9" borderId="2" xfId="0" applyFont="1" applyFill="1" applyBorder="1" applyAlignment="1">
      <alignment horizontal="right" vertical="center"/>
    </xf>
    <xf numFmtId="0" fontId="2" fillId="9" borderId="2" xfId="0" applyFont="1" applyFill="1" applyBorder="1" applyAlignment="1">
      <alignment vertical="center"/>
    </xf>
    <xf numFmtId="0" fontId="0" fillId="9" borderId="2" xfId="0" applyFill="1" applyBorder="1" applyAlignment="1">
      <alignment vertical="center"/>
    </xf>
    <xf numFmtId="0" fontId="2" fillId="10" borderId="2" xfId="0" applyFont="1" applyFill="1" applyBorder="1" applyAlignment="1">
      <alignment horizontal="right" vertical="center"/>
    </xf>
    <xf numFmtId="0" fontId="2" fillId="10" borderId="2" xfId="0" applyFont="1" applyFill="1" applyBorder="1" applyAlignment="1">
      <alignment vertical="center"/>
    </xf>
    <xf numFmtId="0" fontId="0" fillId="10" borderId="2" xfId="0" applyFill="1" applyBorder="1" applyAlignment="1">
      <alignment vertical="center"/>
    </xf>
    <xf numFmtId="166" fontId="0" fillId="0" borderId="0" xfId="0" applyNumberFormat="1" applyAlignment="1">
      <alignment horizontal="center"/>
    </xf>
    <xf numFmtId="0" fontId="0" fillId="0" borderId="0" xfId="0" applyAlignment="1"/>
    <xf numFmtId="0" fontId="0" fillId="0" borderId="0" xfId="0" applyAlignment="1">
      <alignment wrapText="1"/>
    </xf>
    <xf numFmtId="0" fontId="8" fillId="0" borderId="0" xfId="0" applyFont="1"/>
    <xf numFmtId="0" fontId="8" fillId="0" borderId="0" xfId="0" applyFont="1" applyAlignment="1"/>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2" fillId="0" borderId="0" xfId="0" applyFont="1" applyBorder="1" applyAlignment="1">
      <alignment horizontal="center" vertical="center"/>
    </xf>
    <xf numFmtId="0" fontId="9" fillId="0" borderId="2" xfId="0" applyFont="1" applyBorder="1" applyAlignment="1">
      <alignment horizontal="left" vertical="center"/>
    </xf>
    <xf numFmtId="0" fontId="2" fillId="6" borderId="2" xfId="0" applyFont="1" applyFill="1" applyBorder="1" applyAlignment="1">
      <alignment horizontal="left" vertical="center"/>
    </xf>
    <xf numFmtId="0" fontId="2" fillId="11" borderId="2" xfId="0" applyFont="1" applyFill="1" applyBorder="1" applyAlignment="1">
      <alignment horizontal="left" vertical="center"/>
    </xf>
    <xf numFmtId="49" fontId="10" fillId="0" borderId="0" xfId="0" applyNumberFormat="1" applyFont="1" applyAlignment="1">
      <alignment horizontal="center" vertical="center"/>
    </xf>
    <xf numFmtId="0" fontId="7" fillId="0" borderId="0" xfId="0" applyFont="1" applyAlignment="1"/>
    <xf numFmtId="49" fontId="10" fillId="6" borderId="2"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5" borderId="2" xfId="0" applyNumberFormat="1" applyFont="1" applyFill="1" applyBorder="1" applyAlignment="1" applyProtection="1">
      <alignment horizontal="center" vertical="center"/>
      <protection locked="0"/>
    </xf>
    <xf numFmtId="49" fontId="10" fillId="7" borderId="2" xfId="0" applyNumberFormat="1" applyFont="1" applyFill="1" applyBorder="1" applyAlignment="1" applyProtection="1">
      <alignment horizontal="center" vertical="center"/>
      <protection locked="0"/>
    </xf>
    <xf numFmtId="165" fontId="10" fillId="7" borderId="2" xfId="0" applyNumberFormat="1" applyFont="1" applyFill="1" applyBorder="1" applyAlignment="1" applyProtection="1">
      <alignment horizontal="center" vertical="center"/>
      <protection locked="0"/>
    </xf>
    <xf numFmtId="166" fontId="10" fillId="7" borderId="2" xfId="0" applyNumberFormat="1" applyFont="1" applyFill="1" applyBorder="1" applyAlignment="1" applyProtection="1">
      <alignment horizontal="center" vertical="center"/>
      <protection locked="0"/>
    </xf>
    <xf numFmtId="49" fontId="10" fillId="10" borderId="2" xfId="0" applyNumberFormat="1" applyFont="1" applyFill="1" applyBorder="1" applyAlignment="1" applyProtection="1">
      <alignment horizontal="center" vertical="center"/>
      <protection locked="0"/>
    </xf>
    <xf numFmtId="165" fontId="10" fillId="10" borderId="2" xfId="0" applyNumberFormat="1" applyFont="1" applyFill="1" applyBorder="1" applyAlignment="1" applyProtection="1">
      <alignment horizontal="center" vertical="center"/>
      <protection locked="0"/>
    </xf>
    <xf numFmtId="166" fontId="10" fillId="10" borderId="2"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165" fontId="10" fillId="9" borderId="2" xfId="0" applyNumberFormat="1" applyFont="1" applyFill="1" applyBorder="1" applyAlignment="1" applyProtection="1">
      <alignment horizontal="center" vertical="center"/>
      <protection locked="0"/>
    </xf>
    <xf numFmtId="166" fontId="10" fillId="9" borderId="2" xfId="0" applyNumberFormat="1" applyFont="1" applyFill="1" applyBorder="1" applyAlignment="1" applyProtection="1">
      <alignment horizontal="center" vertical="center"/>
      <protection locked="0"/>
    </xf>
    <xf numFmtId="49" fontId="10" fillId="8" borderId="2" xfId="0" applyNumberFormat="1" applyFont="1" applyFill="1" applyBorder="1" applyAlignment="1" applyProtection="1">
      <alignment horizontal="center" vertical="center"/>
      <protection locked="0"/>
    </xf>
    <xf numFmtId="165" fontId="10" fillId="8" borderId="2" xfId="0" applyNumberFormat="1" applyFont="1" applyFill="1" applyBorder="1" applyAlignment="1" applyProtection="1">
      <alignment horizontal="center" vertical="center"/>
      <protection locked="0"/>
    </xf>
    <xf numFmtId="166" fontId="10" fillId="8" borderId="2" xfId="0" applyNumberFormat="1" applyFont="1" applyFill="1" applyBorder="1" applyAlignment="1" applyProtection="1">
      <alignment horizontal="center" vertical="center"/>
      <protection locked="0"/>
    </xf>
    <xf numFmtId="165" fontId="10" fillId="5" borderId="2" xfId="0" applyNumberFormat="1" applyFont="1" applyFill="1" applyBorder="1" applyAlignment="1" applyProtection="1">
      <alignment horizontal="center" vertical="center"/>
      <protection locked="0"/>
    </xf>
    <xf numFmtId="166" fontId="10" fillId="5" borderId="2" xfId="0" applyNumberFormat="1" applyFont="1" applyFill="1" applyBorder="1" applyAlignment="1" applyProtection="1">
      <alignment horizontal="center" vertical="center"/>
      <protection locked="0"/>
    </xf>
    <xf numFmtId="0" fontId="10" fillId="0" borderId="0" xfId="0" applyFont="1" applyAlignment="1">
      <alignment vertical="top" wrapText="1"/>
    </xf>
    <xf numFmtId="164" fontId="0" fillId="0" borderId="0" xfId="0" applyNumberFormat="1"/>
    <xf numFmtId="0" fontId="0" fillId="0" borderId="2" xfId="0" applyBorder="1"/>
    <xf numFmtId="164" fontId="0" fillId="0" borderId="2" xfId="0" applyNumberFormat="1" applyBorder="1"/>
    <xf numFmtId="2" fontId="0" fillId="0" borderId="0" xfId="0" applyNumberFormat="1"/>
    <xf numFmtId="0" fontId="0" fillId="0" borderId="3" xfId="0" applyBorder="1" applyAlignment="1">
      <alignment vertical="center"/>
    </xf>
    <xf numFmtId="0" fontId="2" fillId="0" borderId="4" xfId="0" applyFont="1" applyBorder="1" applyAlignment="1">
      <alignment vertical="center"/>
    </xf>
    <xf numFmtId="0" fontId="3" fillId="0" borderId="0" xfId="0" applyNumberFormat="1" applyFont="1" applyAlignment="1">
      <alignment vertical="center" wrapText="1"/>
    </xf>
    <xf numFmtId="0" fontId="4" fillId="0" borderId="0" xfId="0" applyFont="1" applyBorder="1" applyAlignment="1"/>
    <xf numFmtId="0" fontId="5" fillId="0" borderId="0" xfId="0" applyFont="1" applyBorder="1" applyAlignment="1"/>
    <xf numFmtId="0" fontId="9" fillId="0" borderId="0" xfId="0" applyFont="1" applyAlignment="1"/>
    <xf numFmtId="0" fontId="0" fillId="0" borderId="0" xfId="0" applyBorder="1" applyAlignment="1">
      <alignment vertical="top"/>
    </xf>
    <xf numFmtId="0" fontId="3" fillId="0" borderId="0" xfId="0" applyNumberFormat="1" applyFont="1" applyBorder="1" applyAlignment="1">
      <alignment vertical="center" wrapText="1"/>
    </xf>
    <xf numFmtId="0" fontId="0" fillId="0" borderId="0" xfId="0" applyBorder="1" applyAlignment="1"/>
    <xf numFmtId="0" fontId="9" fillId="0" borderId="0" xfId="0" applyFont="1" applyAlignment="1">
      <alignment horizontal="left"/>
    </xf>
    <xf numFmtId="0" fontId="10" fillId="0" borderId="0" xfId="0" applyFont="1" applyBorder="1"/>
    <xf numFmtId="0" fontId="16" fillId="0" borderId="0" xfId="0" applyFont="1" applyBorder="1"/>
    <xf numFmtId="49" fontId="10"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11" borderId="2"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Alignment="1">
      <alignment vertical="center" wrapText="1"/>
    </xf>
    <xf numFmtId="0" fontId="10" fillId="4" borderId="2" xfId="0" applyFont="1" applyFill="1" applyBorder="1" applyAlignment="1">
      <alignment vertical="center" wrapText="1"/>
    </xf>
    <xf numFmtId="0" fontId="10" fillId="2" borderId="2" xfId="0" applyFont="1" applyFill="1" applyBorder="1" applyAlignment="1">
      <alignment vertical="center" wrapText="1"/>
    </xf>
    <xf numFmtId="0" fontId="10" fillId="0" borderId="0" xfId="0" applyFont="1" applyFill="1" applyBorder="1" applyAlignment="1">
      <alignment vertical="center" wrapText="1"/>
    </xf>
    <xf numFmtId="0" fontId="10" fillId="5" borderId="2" xfId="0" applyFont="1" applyFill="1" applyBorder="1" applyAlignment="1">
      <alignment vertical="center" wrapText="1"/>
    </xf>
    <xf numFmtId="0" fontId="10" fillId="6" borderId="2" xfId="0" applyFont="1" applyFill="1" applyBorder="1" applyAlignment="1">
      <alignment vertical="center" wrapText="1"/>
    </xf>
    <xf numFmtId="0" fontId="10" fillId="7" borderId="2" xfId="0" applyFont="1" applyFill="1" applyBorder="1" applyAlignment="1">
      <alignment vertical="center" wrapText="1"/>
    </xf>
    <xf numFmtId="0" fontId="10" fillId="10" borderId="2" xfId="0" applyFont="1" applyFill="1" applyBorder="1" applyAlignment="1">
      <alignment vertical="center" wrapText="1"/>
    </xf>
    <xf numFmtId="0" fontId="10" fillId="9" borderId="2" xfId="0" applyFont="1" applyFill="1" applyBorder="1" applyAlignment="1">
      <alignment vertical="center" wrapText="1"/>
    </xf>
    <xf numFmtId="0" fontId="10" fillId="8" borderId="2" xfId="0" applyFont="1" applyFill="1" applyBorder="1" applyAlignment="1">
      <alignment vertical="center" wrapText="1"/>
    </xf>
    <xf numFmtId="0" fontId="0" fillId="0" borderId="0" xfId="0" applyAlignment="1">
      <alignment vertical="center" wrapText="1"/>
    </xf>
    <xf numFmtId="0" fontId="15" fillId="6" borderId="2" xfId="0" applyFont="1" applyFill="1" applyBorder="1" applyAlignment="1">
      <alignment vertical="center"/>
    </xf>
    <xf numFmtId="0" fontId="14" fillId="6" borderId="2" xfId="0" applyFont="1" applyFill="1" applyBorder="1" applyAlignment="1">
      <alignment vertical="center" wrapText="1"/>
    </xf>
    <xf numFmtId="164" fontId="0" fillId="0" borderId="0" xfId="0" applyNumberFormat="1" applyAlignment="1">
      <alignment horizontal="center"/>
    </xf>
    <xf numFmtId="167" fontId="0" fillId="0" borderId="0" xfId="0" applyNumberFormat="1" applyAlignment="1"/>
    <xf numFmtId="0" fontId="3" fillId="0" borderId="0" xfId="0" applyFont="1" applyAlignment="1">
      <alignment horizontal="left"/>
    </xf>
    <xf numFmtId="0" fontId="0" fillId="0" borderId="1" xfId="0" applyBorder="1" applyAlignment="1"/>
    <xf numFmtId="1" fontId="10" fillId="7" borderId="2" xfId="0" applyNumberFormat="1" applyFont="1" applyFill="1" applyBorder="1" applyAlignment="1" applyProtection="1">
      <alignment horizontal="center" vertical="center"/>
      <protection locked="0"/>
    </xf>
    <xf numFmtId="49" fontId="19" fillId="4" borderId="2" xfId="1" applyNumberFormat="1" applyFill="1" applyBorder="1" applyAlignment="1" applyProtection="1">
      <alignment horizontal="center" vertical="center"/>
      <protection locked="0"/>
    </xf>
    <xf numFmtId="1" fontId="10" fillId="6" borderId="2"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xf>
    <xf numFmtId="49" fontId="10" fillId="0" borderId="0" xfId="0" applyNumberFormat="1" applyFont="1" applyAlignment="1" applyProtection="1">
      <alignment horizontal="center" vertical="center"/>
    </xf>
    <xf numFmtId="0" fontId="10" fillId="0" borderId="0" xfId="0" applyFont="1" applyAlignment="1" applyProtection="1">
      <alignment vertical="center"/>
    </xf>
    <xf numFmtId="165" fontId="10" fillId="0" borderId="0" xfId="0" applyNumberFormat="1" applyFont="1" applyAlignment="1" applyProtection="1">
      <alignment horizontal="center" vertical="center"/>
    </xf>
    <xf numFmtId="0" fontId="0" fillId="0" borderId="0" xfId="0" applyAlignment="1">
      <alignment vertical="top"/>
    </xf>
    <xf numFmtId="0" fontId="15" fillId="7" borderId="2" xfId="0" applyFont="1" applyFill="1" applyBorder="1" applyAlignment="1">
      <alignment vertical="center"/>
    </xf>
    <xf numFmtId="0" fontId="15" fillId="0" borderId="2" xfId="0" applyFont="1" applyBorder="1" applyAlignment="1">
      <alignment vertical="center"/>
    </xf>
    <xf numFmtId="0" fontId="14" fillId="7" borderId="2" xfId="0" applyFont="1" applyFill="1" applyBorder="1" applyAlignment="1">
      <alignment vertical="center" wrapText="1"/>
    </xf>
    <xf numFmtId="166" fontId="0" fillId="0" borderId="0" xfId="0" applyNumberFormat="1"/>
    <xf numFmtId="0" fontId="5" fillId="0" borderId="0" xfId="0" applyFont="1" applyAlignment="1">
      <alignment horizontal="left"/>
    </xf>
    <xf numFmtId="0" fontId="0" fillId="0" borderId="0" xfId="0" applyBorder="1" applyAlignment="1">
      <alignment horizontal="left"/>
    </xf>
    <xf numFmtId="0" fontId="5" fillId="0" borderId="0" xfId="0" applyFont="1" applyBorder="1" applyAlignment="1">
      <alignment horizontal="left"/>
    </xf>
    <xf numFmtId="0" fontId="0" fillId="7" borderId="2" xfId="0" applyFont="1" applyFill="1" applyBorder="1" applyAlignment="1">
      <alignment vertical="center" wrapText="1"/>
    </xf>
    <xf numFmtId="0" fontId="0" fillId="10" borderId="2" xfId="0" applyFont="1" applyFill="1" applyBorder="1" applyAlignment="1">
      <alignment vertical="center" wrapText="1"/>
    </xf>
    <xf numFmtId="0" fontId="0" fillId="9" borderId="2" xfId="0" applyFont="1" applyFill="1" applyBorder="1" applyAlignment="1">
      <alignment vertical="center" wrapText="1"/>
    </xf>
    <xf numFmtId="0" fontId="0" fillId="8" borderId="2" xfId="0" applyFont="1" applyFill="1" applyBorder="1" applyAlignment="1">
      <alignment vertical="center" wrapText="1"/>
    </xf>
    <xf numFmtId="0" fontId="0" fillId="5" borderId="2" xfId="0" applyFont="1" applyFill="1" applyBorder="1" applyAlignment="1">
      <alignment vertical="center" wrapText="1"/>
    </xf>
    <xf numFmtId="2" fontId="0" fillId="0" borderId="0" xfId="0" applyNumberFormat="1" applyAlignment="1">
      <alignment horizontal="center"/>
    </xf>
    <xf numFmtId="49" fontId="0" fillId="4" borderId="2"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3" borderId="2" xfId="0" applyNumberFormat="1" applyFont="1" applyFill="1" applyBorder="1" applyAlignment="1" applyProtection="1">
      <alignment horizontal="center" vertical="center"/>
      <protection locked="0"/>
    </xf>
    <xf numFmtId="49" fontId="0" fillId="5" borderId="2" xfId="0" applyNumberFormat="1" applyFont="1" applyFill="1" applyBorder="1" applyAlignment="1" applyProtection="1">
      <alignment horizontal="center" vertical="center"/>
      <protection locked="0"/>
    </xf>
    <xf numFmtId="49" fontId="0" fillId="6" borderId="2" xfId="0" applyNumberFormat="1" applyFont="1" applyFill="1" applyBorder="1" applyAlignment="1" applyProtection="1">
      <alignment horizontal="center" vertical="center"/>
      <protection locked="0"/>
    </xf>
    <xf numFmtId="49" fontId="0" fillId="7" borderId="2" xfId="0" applyNumberFormat="1" applyFont="1" applyFill="1" applyBorder="1" applyAlignment="1" applyProtection="1">
      <alignment horizontal="center" vertical="center"/>
      <protection locked="0"/>
    </xf>
    <xf numFmtId="165" fontId="0" fillId="7" borderId="2" xfId="0" applyNumberFormat="1" applyFont="1" applyFill="1" applyBorder="1" applyAlignment="1" applyProtection="1">
      <alignment horizontal="center" vertical="center"/>
      <protection locked="0"/>
    </xf>
    <xf numFmtId="0" fontId="5" fillId="0" borderId="0" xfId="0" applyFont="1" applyAlignment="1">
      <alignment horizontal="left"/>
    </xf>
    <xf numFmtId="0" fontId="0" fillId="3" borderId="2" xfId="0" applyFont="1" applyFill="1" applyBorder="1" applyAlignment="1">
      <alignment vertical="center" wrapText="1"/>
    </xf>
    <xf numFmtId="0" fontId="0" fillId="0" borderId="0" xfId="0" applyAlignment="1">
      <alignment wrapText="1"/>
    </xf>
    <xf numFmtId="0" fontId="12" fillId="0" borderId="0" xfId="0" applyFont="1" applyAlignment="1">
      <alignment horizontal="left" wrapText="1"/>
    </xf>
    <xf numFmtId="0" fontId="16" fillId="0" borderId="0" xfId="0" applyFont="1" applyBorder="1" applyAlignment="1">
      <alignment horizontal="center"/>
    </xf>
    <xf numFmtId="0" fontId="0" fillId="0" borderId="0" xfId="0" applyAlignment="1">
      <alignment horizontal="center"/>
    </xf>
    <xf numFmtId="0" fontId="12" fillId="0" borderId="0" xfId="0" applyFont="1"/>
    <xf numFmtId="0" fontId="12" fillId="0" borderId="0" xfId="0" applyFont="1" applyAlignment="1">
      <alignment wrapText="1"/>
    </xf>
    <xf numFmtId="0" fontId="12" fillId="0" borderId="0" xfId="0" applyFont="1" applyAlignment="1">
      <alignment vertical="top"/>
    </xf>
    <xf numFmtId="49" fontId="0" fillId="10" borderId="2" xfId="0" applyNumberFormat="1" applyFont="1" applyFill="1" applyBorder="1" applyAlignment="1" applyProtection="1">
      <alignment horizontal="center" vertical="center"/>
      <protection locked="0"/>
    </xf>
    <xf numFmtId="167" fontId="0" fillId="0" borderId="0" xfId="0" applyNumberFormat="1" applyAlignment="1">
      <alignment horizontal="right"/>
    </xf>
    <xf numFmtId="0" fontId="12" fillId="0" borderId="0" xfId="0" applyFont="1" applyAlignment="1">
      <alignment horizontal="left" wrapText="1"/>
    </xf>
    <xf numFmtId="0" fontId="0" fillId="0" borderId="1" xfId="0" applyBorder="1" applyAlignment="1">
      <alignment horizontal="left"/>
    </xf>
    <xf numFmtId="0" fontId="0" fillId="6" borderId="2" xfId="0" applyFont="1" applyFill="1" applyBorder="1" applyAlignment="1">
      <alignment horizontal="left" vertical="center" wrapText="1"/>
    </xf>
    <xf numFmtId="0" fontId="15" fillId="5" borderId="5" xfId="0" applyFont="1"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49" fontId="10" fillId="0" borderId="2" xfId="0" applyNumberFormat="1" applyFont="1" applyBorder="1" applyAlignment="1" applyProtection="1">
      <alignment horizontal="left" vertical="top"/>
      <protection locked="0"/>
    </xf>
    <xf numFmtId="0" fontId="12" fillId="0" borderId="2" xfId="0" applyFont="1" applyBorder="1" applyAlignment="1">
      <alignment horizontal="left" vertical="top" wrapText="1"/>
    </xf>
    <xf numFmtId="0" fontId="8" fillId="0" borderId="0" xfId="0" applyFont="1" applyAlignment="1">
      <alignment horizontal="center" vertical="center"/>
    </xf>
    <xf numFmtId="0" fontId="10" fillId="0" borderId="0" xfId="0" applyFont="1" applyAlignment="1">
      <alignment horizontal="left" vertical="top" wrapText="1"/>
    </xf>
    <xf numFmtId="0" fontId="15" fillId="3"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0" fillId="2" borderId="2" xfId="0" applyFont="1" applyFill="1" applyBorder="1" applyAlignment="1">
      <alignment horizontal="left" vertical="center"/>
    </xf>
    <xf numFmtId="0" fontId="15" fillId="6" borderId="5"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12" fillId="0" borderId="0" xfId="0" applyFont="1" applyAlignment="1">
      <alignment wrapText="1"/>
    </xf>
    <xf numFmtId="0" fontId="0" fillId="0" borderId="0" xfId="0" applyAlignment="1">
      <alignment wrapText="1"/>
    </xf>
    <xf numFmtId="0" fontId="12" fillId="0" borderId="0" xfId="0" applyFont="1" applyAlignment="1">
      <alignment horizontal="left" wrapText="1"/>
    </xf>
    <xf numFmtId="0" fontId="7" fillId="0" borderId="9" xfId="0" applyFont="1" applyBorder="1" applyAlignment="1">
      <alignment horizontal="left"/>
    </xf>
    <xf numFmtId="0" fontId="8" fillId="0" borderId="0" xfId="0" applyFont="1" applyAlignment="1">
      <alignment horizontal="center"/>
    </xf>
    <xf numFmtId="0" fontId="11" fillId="0" borderId="0" xfId="0" applyFont="1" applyAlignment="1">
      <alignment horizontal="left"/>
    </xf>
    <xf numFmtId="0" fontId="8" fillId="0" borderId="0" xfId="0" applyFont="1" applyAlignment="1">
      <alignment horizontal="left"/>
    </xf>
    <xf numFmtId="0" fontId="4" fillId="0" borderId="0" xfId="0" applyFont="1" applyBorder="1" applyAlignment="1">
      <alignment horizontal="center"/>
    </xf>
    <xf numFmtId="0" fontId="5" fillId="0" borderId="9" xfId="0" applyFont="1" applyBorder="1" applyAlignment="1">
      <alignment horizontal="left"/>
    </xf>
    <xf numFmtId="0" fontId="0" fillId="0" borderId="9" xfId="0" applyBorder="1" applyAlignment="1">
      <alignment horizontal="left"/>
    </xf>
    <xf numFmtId="0" fontId="2" fillId="0" borderId="0" xfId="0" applyFont="1" applyAlignment="1">
      <alignment horizontal="left"/>
    </xf>
    <xf numFmtId="0" fontId="13" fillId="0" borderId="0" xfId="0" applyFont="1" applyAlignment="1">
      <alignment horizontal="left" wrapText="1"/>
    </xf>
    <xf numFmtId="0" fontId="0" fillId="0" borderId="0" xfId="0" applyAlignment="1">
      <alignment horizontal="left"/>
    </xf>
    <xf numFmtId="0" fontId="5" fillId="0" borderId="0" xfId="0" applyFont="1" applyAlignment="1">
      <alignment horizontal="left"/>
    </xf>
    <xf numFmtId="165" fontId="0" fillId="0" borderId="9" xfId="0" applyNumberFormat="1" applyBorder="1" applyAlignment="1">
      <alignment horizontal="center"/>
    </xf>
    <xf numFmtId="0" fontId="12" fillId="0" borderId="0" xfId="0" applyNumberFormat="1" applyFont="1" applyAlignment="1">
      <alignment horizontal="left" vertical="center" wrapText="1"/>
    </xf>
    <xf numFmtId="0" fontId="0" fillId="0" borderId="0" xfId="0" applyAlignment="1">
      <alignment horizontal="center"/>
    </xf>
    <xf numFmtId="0" fontId="0" fillId="0" borderId="0" xfId="0" applyAlignment="1">
      <alignment horizontal="right"/>
    </xf>
    <xf numFmtId="0" fontId="4" fillId="0" borderId="2" xfId="0" applyFont="1" applyBorder="1" applyAlignment="1">
      <alignment horizontal="center"/>
    </xf>
    <xf numFmtId="0" fontId="4" fillId="0" borderId="0" xfId="0" applyFont="1" applyAlignment="1">
      <alignment horizontal="center"/>
    </xf>
    <xf numFmtId="164" fontId="0" fillId="0" borderId="9" xfId="0" applyNumberFormat="1" applyBorder="1" applyAlignment="1">
      <alignment horizontal="center"/>
    </xf>
    <xf numFmtId="164" fontId="0" fillId="0" borderId="0" xfId="0" applyNumberFormat="1" applyBorder="1" applyAlignment="1">
      <alignment horizontal="center"/>
    </xf>
    <xf numFmtId="0" fontId="2" fillId="0" borderId="0" xfId="0" applyFont="1" applyBorder="1" applyAlignment="1">
      <alignment horizontal="center"/>
    </xf>
    <xf numFmtId="0" fontId="0" fillId="0" borderId="9" xfId="0" applyBorder="1" applyAlignment="1">
      <alignment horizontal="center"/>
    </xf>
    <xf numFmtId="0" fontId="16" fillId="0" borderId="0" xfId="0" applyFont="1" applyBorder="1" applyAlignment="1">
      <alignment horizontal="center"/>
    </xf>
    <xf numFmtId="10" fontId="0" fillId="0" borderId="9" xfId="0" applyNumberFormat="1" applyBorder="1" applyAlignment="1">
      <alignment horizontal="left"/>
    </xf>
    <xf numFmtId="0" fontId="3" fillId="0" borderId="0" xfId="0" applyNumberFormat="1" applyFont="1" applyAlignment="1">
      <alignment horizontal="center" vertical="center" wrapText="1"/>
    </xf>
    <xf numFmtId="0" fontId="9" fillId="0" borderId="0" xfId="0" applyFont="1" applyAlignment="1">
      <alignment horizontal="left"/>
    </xf>
    <xf numFmtId="0" fontId="5" fillId="0" borderId="0" xfId="0" applyFont="1" applyAlignment="1">
      <alignment horizontal="center"/>
    </xf>
    <xf numFmtId="0" fontId="21" fillId="12" borderId="2" xfId="0" applyFont="1" applyFill="1" applyBorder="1" applyAlignment="1">
      <alignment horizontal="center"/>
    </xf>
    <xf numFmtId="0" fontId="22" fillId="12" borderId="2" xfId="0" applyFont="1" applyFill="1" applyBorder="1" applyAlignment="1">
      <alignment horizontal="center"/>
    </xf>
    <xf numFmtId="0" fontId="0" fillId="0" borderId="3" xfId="0" applyBorder="1" applyAlignment="1">
      <alignment horizontal="left" vertical="top" wrapText="1"/>
    </xf>
    <xf numFmtId="0" fontId="0" fillId="0" borderId="10" xfId="0" applyBorder="1" applyAlignment="1">
      <alignment horizontal="left" vertical="top" wrapText="1"/>
    </xf>
    <xf numFmtId="0" fontId="6" fillId="0" borderId="0" xfId="0" applyFont="1" applyAlignment="1">
      <alignment horizontal="center" vertical="top" wrapText="1"/>
    </xf>
    <xf numFmtId="0" fontId="5" fillId="0" borderId="9" xfId="0" applyFont="1" applyBorder="1" applyAlignment="1">
      <alignment horizontal="center"/>
    </xf>
    <xf numFmtId="0" fontId="4" fillId="0" borderId="0" xfId="0" applyFont="1" applyAlignment="1">
      <alignment horizontal="left"/>
    </xf>
    <xf numFmtId="0" fontId="1" fillId="0" borderId="9" xfId="0" applyFont="1" applyBorder="1" applyAlignment="1">
      <alignment horizontal="center"/>
    </xf>
    <xf numFmtId="0" fontId="9" fillId="0" borderId="0" xfId="0" applyFont="1" applyAlignment="1">
      <alignment horizontal="center"/>
    </xf>
    <xf numFmtId="0" fontId="9" fillId="0" borderId="0" xfId="0" applyFont="1" applyBorder="1" applyAlignment="1">
      <alignment horizontal="left"/>
    </xf>
    <xf numFmtId="167" fontId="0" fillId="0" borderId="0" xfId="0" applyNumberFormat="1" applyAlignment="1">
      <alignment horizontal="right"/>
    </xf>
    <xf numFmtId="0" fontId="0" fillId="0" borderId="0" xfId="0" applyAlignment="1"/>
    <xf numFmtId="0" fontId="5" fillId="0" borderId="0" xfId="0" applyFont="1" applyBorder="1" applyAlignment="1">
      <alignment horizontal="center"/>
    </xf>
    <xf numFmtId="0" fontId="4" fillId="0" borderId="0" xfId="0" applyFont="1" applyAlignment="1">
      <alignment horizontal="right"/>
    </xf>
    <xf numFmtId="0" fontId="0" fillId="0" borderId="8" xfId="0" applyBorder="1" applyAlignment="1">
      <alignment horizontal="right"/>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43</xdr:col>
      <xdr:colOff>25401</xdr:colOff>
      <xdr:row>0</xdr:row>
      <xdr:rowOff>16928</xdr:rowOff>
    </xdr:from>
    <xdr:to>
      <xdr:col>79</xdr:col>
      <xdr:colOff>1</xdr:colOff>
      <xdr:row>3</xdr:row>
      <xdr:rowOff>315787</xdr:rowOff>
    </xdr:to>
    <xdr:pic>
      <xdr:nvPicPr>
        <xdr:cNvPr id="3" name="Picture 2">
          <a:extLst>
            <a:ext uri="{FF2B5EF4-FFF2-40B4-BE49-F238E27FC236}">
              <a16:creationId xmlns:a16="http://schemas.microsoft.com/office/drawing/2014/main" id="{D01D76C7-AA63-2941-813D-FD5EC54A1D28}"/>
            </a:ext>
          </a:extLst>
        </xdr:cNvPr>
        <xdr:cNvPicPr>
          <a:picLocks noChangeAspect="1"/>
        </xdr:cNvPicPr>
      </xdr:nvPicPr>
      <xdr:blipFill>
        <a:blip xmlns:r="http://schemas.openxmlformats.org/officeDocument/2006/relationships" r:embed="rId1"/>
        <a:stretch>
          <a:fillRect/>
        </a:stretch>
      </xdr:blipFill>
      <xdr:spPr>
        <a:xfrm>
          <a:off x="2937934" y="16928"/>
          <a:ext cx="2413000" cy="806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6350</xdr:colOff>
      <xdr:row>0</xdr:row>
      <xdr:rowOff>0</xdr:rowOff>
    </xdr:from>
    <xdr:to>
      <xdr:col>82</xdr:col>
      <xdr:colOff>6350</xdr:colOff>
      <xdr:row>4</xdr:row>
      <xdr:rowOff>108359</xdr:rowOff>
    </xdr:to>
    <xdr:pic>
      <xdr:nvPicPr>
        <xdr:cNvPr id="2" name="Picture 1">
          <a:extLst>
            <a:ext uri="{FF2B5EF4-FFF2-40B4-BE49-F238E27FC236}">
              <a16:creationId xmlns:a16="http://schemas.microsoft.com/office/drawing/2014/main" id="{0E4D2CF5-231D-D142-8D0F-9C52C35C2BF2}"/>
            </a:ext>
          </a:extLst>
        </xdr:cNvPr>
        <xdr:cNvPicPr>
          <a:picLocks noChangeAspect="1"/>
        </xdr:cNvPicPr>
      </xdr:nvPicPr>
      <xdr:blipFill>
        <a:blip xmlns:r="http://schemas.openxmlformats.org/officeDocument/2006/relationships" r:embed="rId1"/>
        <a:stretch>
          <a:fillRect/>
        </a:stretch>
      </xdr:blipFill>
      <xdr:spPr>
        <a:xfrm>
          <a:off x="2800350" y="0"/>
          <a:ext cx="2413000" cy="806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8"/>
  <sheetViews>
    <sheetView tabSelected="1" view="pageLayout" zoomScale="154" zoomScaleNormal="90" zoomScalePageLayoutView="154" workbookViewId="0">
      <selection activeCell="C9" sqref="C9"/>
    </sheetView>
  </sheetViews>
  <sheetFormatPr baseColWidth="10" defaultColWidth="9.1640625" defaultRowHeight="13" x14ac:dyDescent="0.15"/>
  <cols>
    <col min="1" max="1" width="15.1640625" style="10" customWidth="1"/>
    <col min="2" max="2" width="28.1640625" style="12" bestFit="1" customWidth="1"/>
    <col min="3" max="3" width="18.5" style="13" customWidth="1"/>
    <col min="4" max="4" width="74" style="110" customWidth="1"/>
    <col min="5" max="16384" width="9.1640625" style="10"/>
  </cols>
  <sheetData>
    <row r="1" spans="1:4" ht="14" x14ac:dyDescent="0.15">
      <c r="B1" s="164" t="s">
        <v>11</v>
      </c>
      <c r="C1" s="164"/>
      <c r="D1" s="164"/>
    </row>
    <row r="3" spans="1:4" ht="55.5" customHeight="1" x14ac:dyDescent="0.15">
      <c r="A3" s="165" t="s">
        <v>3</v>
      </c>
      <c r="B3" s="165"/>
      <c r="C3" s="165"/>
      <c r="D3" s="165"/>
    </row>
    <row r="4" spans="1:4" x14ac:dyDescent="0.15">
      <c r="B4" s="77"/>
      <c r="C4" s="77"/>
      <c r="D4" s="77"/>
    </row>
    <row r="5" spans="1:4" ht="15" customHeight="1" x14ac:dyDescent="0.15">
      <c r="A5" s="49" t="s">
        <v>104</v>
      </c>
      <c r="B5" s="49" t="s">
        <v>84</v>
      </c>
      <c r="C5" s="50" t="s">
        <v>85</v>
      </c>
      <c r="D5" s="96" t="s">
        <v>105</v>
      </c>
    </row>
    <row r="6" spans="1:4" ht="15" customHeight="1" x14ac:dyDescent="0.15">
      <c r="A6" s="52" t="s">
        <v>55</v>
      </c>
      <c r="B6" s="49"/>
      <c r="C6" s="94"/>
      <c r="D6" s="97"/>
    </row>
    <row r="7" spans="1:4" ht="15" customHeight="1" x14ac:dyDescent="0.15">
      <c r="A7" s="51"/>
      <c r="B7" s="53" t="s">
        <v>54</v>
      </c>
      <c r="C7" s="57"/>
      <c r="D7" s="158" t="s">
        <v>163</v>
      </c>
    </row>
    <row r="8" spans="1:4" ht="15" customHeight="1" x14ac:dyDescent="0.15">
      <c r="A8" s="51"/>
      <c r="B8" s="53" t="s">
        <v>162</v>
      </c>
      <c r="C8" s="57"/>
      <c r="D8" s="158" t="s">
        <v>164</v>
      </c>
    </row>
    <row r="9" spans="1:4" ht="15" customHeight="1" x14ac:dyDescent="0.15">
      <c r="A9" s="51"/>
      <c r="B9" s="54" t="s">
        <v>81</v>
      </c>
      <c r="C9" s="58"/>
      <c r="D9" s="98" t="s">
        <v>12</v>
      </c>
    </row>
    <row r="10" spans="1:4" ht="15" customHeight="1" x14ac:dyDescent="0.15">
      <c r="A10" s="51"/>
      <c r="B10" s="19"/>
      <c r="C10" s="120"/>
      <c r="D10" s="99"/>
    </row>
    <row r="11" spans="1:4" ht="15" customHeight="1" x14ac:dyDescent="0.15">
      <c r="A11" s="25" t="s">
        <v>98</v>
      </c>
      <c r="B11" s="11"/>
      <c r="C11" s="121"/>
      <c r="D11" s="100"/>
    </row>
    <row r="12" spans="1:4" ht="15" customHeight="1" x14ac:dyDescent="0.15">
      <c r="A12" s="23"/>
      <c r="B12" s="24" t="s">
        <v>83</v>
      </c>
      <c r="C12" s="138"/>
      <c r="D12" s="101" t="s">
        <v>17</v>
      </c>
    </row>
    <row r="13" spans="1:4" ht="15" customHeight="1" x14ac:dyDescent="0.15">
      <c r="A13" s="23"/>
      <c r="B13" s="24" t="s">
        <v>82</v>
      </c>
      <c r="C13" s="138"/>
      <c r="D13" s="101" t="s">
        <v>17</v>
      </c>
    </row>
    <row r="14" spans="1:4" ht="15" customHeight="1" x14ac:dyDescent="0.15">
      <c r="A14" s="23"/>
      <c r="B14" s="24" t="s">
        <v>33</v>
      </c>
      <c r="C14" s="138"/>
      <c r="D14" s="101" t="s">
        <v>13</v>
      </c>
    </row>
    <row r="15" spans="1:4" ht="15" customHeight="1" x14ac:dyDescent="0.15">
      <c r="A15" s="23"/>
      <c r="B15" s="24" t="s">
        <v>34</v>
      </c>
      <c r="C15" s="118"/>
      <c r="D15" s="101"/>
    </row>
    <row r="16" spans="1:4" ht="15" customHeight="1" x14ac:dyDescent="0.15">
      <c r="A16" s="23"/>
      <c r="B16" s="24" t="s">
        <v>35</v>
      </c>
      <c r="C16" s="59"/>
      <c r="D16" s="101" t="s">
        <v>36</v>
      </c>
    </row>
    <row r="17" spans="1:4" ht="15" customHeight="1" x14ac:dyDescent="0.15">
      <c r="B17" s="10"/>
      <c r="C17" s="122"/>
      <c r="D17" s="100"/>
    </row>
    <row r="18" spans="1:4" ht="15" customHeight="1" x14ac:dyDescent="0.15">
      <c r="A18" s="18" t="s">
        <v>71</v>
      </c>
      <c r="B18" s="10"/>
      <c r="C18" s="122"/>
      <c r="D18" s="100"/>
    </row>
    <row r="19" spans="1:4" ht="15" customHeight="1" x14ac:dyDescent="0.15">
      <c r="A19" s="167" t="s">
        <v>92</v>
      </c>
      <c r="B19" s="17" t="s">
        <v>20</v>
      </c>
      <c r="C19" s="139"/>
      <c r="D19" s="102" t="s">
        <v>45</v>
      </c>
    </row>
    <row r="20" spans="1:4" ht="15" customHeight="1" x14ac:dyDescent="0.15">
      <c r="A20" s="168"/>
      <c r="B20" s="17" t="s">
        <v>21</v>
      </c>
      <c r="C20" s="60"/>
      <c r="D20" s="102" t="s">
        <v>46</v>
      </c>
    </row>
    <row r="21" spans="1:4" ht="15" customHeight="1" x14ac:dyDescent="0.15">
      <c r="A21" s="19"/>
      <c r="B21" s="20"/>
      <c r="C21" s="120"/>
      <c r="D21" s="103"/>
    </row>
    <row r="22" spans="1:4" ht="15" customHeight="1" x14ac:dyDescent="0.15">
      <c r="A22" s="22" t="s">
        <v>97</v>
      </c>
      <c r="B22" s="10"/>
      <c r="C22" s="122"/>
      <c r="D22" s="100"/>
    </row>
    <row r="23" spans="1:4" ht="14" x14ac:dyDescent="0.15">
      <c r="A23" s="166" t="s">
        <v>94</v>
      </c>
      <c r="B23" s="21" t="s">
        <v>30</v>
      </c>
      <c r="C23" s="140"/>
      <c r="D23" s="146" t="s">
        <v>146</v>
      </c>
    </row>
    <row r="24" spans="1:4" ht="14" x14ac:dyDescent="0.15">
      <c r="A24" s="166"/>
      <c r="B24" s="21" t="s">
        <v>31</v>
      </c>
      <c r="C24" s="140"/>
      <c r="D24" s="146" t="s">
        <v>147</v>
      </c>
    </row>
    <row r="25" spans="1:4" ht="14" x14ac:dyDescent="0.15">
      <c r="A25" s="166"/>
      <c r="B25" s="21" t="s">
        <v>32</v>
      </c>
      <c r="C25" s="61"/>
      <c r="D25" s="146" t="s">
        <v>148</v>
      </c>
    </row>
    <row r="26" spans="1:4" x14ac:dyDescent="0.15">
      <c r="C26" s="121"/>
      <c r="D26" s="100"/>
    </row>
    <row r="27" spans="1:4" ht="16" x14ac:dyDescent="0.15">
      <c r="A27" s="28" t="s">
        <v>76</v>
      </c>
      <c r="C27" s="121"/>
      <c r="D27" s="100"/>
    </row>
    <row r="28" spans="1:4" ht="14" x14ac:dyDescent="0.15">
      <c r="A28" s="159" t="s">
        <v>106</v>
      </c>
      <c r="B28" s="27" t="s">
        <v>22</v>
      </c>
      <c r="C28" s="141"/>
      <c r="D28" s="104" t="s">
        <v>48</v>
      </c>
    </row>
    <row r="29" spans="1:4" ht="14" x14ac:dyDescent="0.15">
      <c r="A29" s="160"/>
      <c r="B29" s="27" t="s">
        <v>23</v>
      </c>
      <c r="C29" s="62"/>
      <c r="D29" s="104" t="s">
        <v>48</v>
      </c>
    </row>
    <row r="30" spans="1:4" ht="14" x14ac:dyDescent="0.15">
      <c r="A30" s="160"/>
      <c r="B30" s="27" t="s">
        <v>24</v>
      </c>
      <c r="C30" s="62"/>
      <c r="D30" s="104" t="s">
        <v>48</v>
      </c>
    </row>
    <row r="31" spans="1:4" ht="14" x14ac:dyDescent="0.15">
      <c r="A31" s="160"/>
      <c r="B31" s="27" t="s">
        <v>25</v>
      </c>
      <c r="C31" s="62"/>
      <c r="D31" s="104" t="s">
        <v>48</v>
      </c>
    </row>
    <row r="32" spans="1:4" ht="14" x14ac:dyDescent="0.15">
      <c r="A32" s="160"/>
      <c r="B32" s="27" t="s">
        <v>26</v>
      </c>
      <c r="C32" s="62"/>
      <c r="D32" s="104" t="s">
        <v>47</v>
      </c>
    </row>
    <row r="33" spans="1:4" ht="14" x14ac:dyDescent="0.15">
      <c r="A33" s="161"/>
      <c r="B33" s="27" t="s">
        <v>27</v>
      </c>
      <c r="C33" s="62"/>
      <c r="D33" s="104" t="s">
        <v>49</v>
      </c>
    </row>
    <row r="34" spans="1:4" x14ac:dyDescent="0.15">
      <c r="C34" s="121"/>
      <c r="D34" s="100"/>
    </row>
    <row r="35" spans="1:4" ht="16" x14ac:dyDescent="0.15">
      <c r="A35" s="30" t="s">
        <v>80</v>
      </c>
      <c r="C35" s="121"/>
      <c r="D35" s="100"/>
    </row>
    <row r="36" spans="1:4" ht="20.25" customHeight="1" x14ac:dyDescent="0.15">
      <c r="A36" s="169" t="s">
        <v>44</v>
      </c>
      <c r="B36" s="29" t="s">
        <v>28</v>
      </c>
      <c r="C36" s="142"/>
      <c r="D36" s="105" t="s">
        <v>113</v>
      </c>
    </row>
    <row r="37" spans="1:4" ht="28" x14ac:dyDescent="0.15">
      <c r="A37" s="170"/>
      <c r="B37" s="111" t="s">
        <v>42</v>
      </c>
      <c r="C37" s="119"/>
      <c r="D37" s="112" t="s">
        <v>19</v>
      </c>
    </row>
    <row r="38" spans="1:4" ht="15.75" customHeight="1" x14ac:dyDescent="0.15">
      <c r="A38" s="171"/>
      <c r="B38" s="29" t="s">
        <v>29</v>
      </c>
      <c r="C38" s="57"/>
      <c r="D38" s="105" t="s">
        <v>16</v>
      </c>
    </row>
    <row r="39" spans="1:4" x14ac:dyDescent="0.15">
      <c r="C39" s="121"/>
      <c r="D39" s="100"/>
    </row>
    <row r="40" spans="1:4" x14ac:dyDescent="0.15">
      <c r="A40" s="126" t="s">
        <v>6</v>
      </c>
      <c r="C40" s="95"/>
      <c r="D40" s="100"/>
    </row>
    <row r="41" spans="1:4" ht="28" x14ac:dyDescent="0.15">
      <c r="A41" s="31" t="s">
        <v>125</v>
      </c>
      <c r="B41" s="125" t="s">
        <v>7</v>
      </c>
      <c r="C41" s="63"/>
      <c r="D41" s="127" t="s">
        <v>8</v>
      </c>
    </row>
    <row r="42" spans="1:4" ht="14" x14ac:dyDescent="0.15">
      <c r="A42" s="31"/>
      <c r="B42" s="32" t="s">
        <v>50</v>
      </c>
      <c r="C42" s="117"/>
      <c r="D42" s="132" t="s">
        <v>149</v>
      </c>
    </row>
    <row r="43" spans="1:4" ht="14" x14ac:dyDescent="0.15">
      <c r="A43" s="33"/>
      <c r="B43" s="32" t="s">
        <v>0</v>
      </c>
      <c r="C43" s="143"/>
      <c r="D43" s="106" t="s">
        <v>1</v>
      </c>
    </row>
    <row r="44" spans="1:4" ht="14" x14ac:dyDescent="0.15">
      <c r="A44" s="33"/>
      <c r="B44" s="32" t="s">
        <v>120</v>
      </c>
      <c r="C44" s="143"/>
      <c r="D44" s="106" t="s">
        <v>124</v>
      </c>
    </row>
    <row r="45" spans="1:4" ht="14" x14ac:dyDescent="0.15">
      <c r="A45" s="33"/>
      <c r="B45" s="32" t="s">
        <v>121</v>
      </c>
      <c r="C45" s="64"/>
      <c r="D45" s="132" t="s">
        <v>151</v>
      </c>
    </row>
    <row r="46" spans="1:4" ht="14" x14ac:dyDescent="0.15">
      <c r="A46" s="33"/>
      <c r="B46" s="32" t="s">
        <v>122</v>
      </c>
      <c r="C46" s="144"/>
      <c r="D46" s="132" t="s">
        <v>150</v>
      </c>
    </row>
    <row r="47" spans="1:4" ht="14" x14ac:dyDescent="0.15">
      <c r="A47" s="33"/>
      <c r="B47" s="32" t="s">
        <v>69</v>
      </c>
      <c r="C47" s="65"/>
      <c r="D47" s="106" t="s">
        <v>2</v>
      </c>
    </row>
    <row r="48" spans="1:4" x14ac:dyDescent="0.15">
      <c r="C48" s="121"/>
      <c r="D48" s="100"/>
    </row>
    <row r="49" spans="1:4" ht="14" x14ac:dyDescent="0.15">
      <c r="A49" s="41" t="s">
        <v>126</v>
      </c>
      <c r="B49" s="42" t="s">
        <v>119</v>
      </c>
      <c r="C49" s="154"/>
      <c r="D49" s="107" t="s">
        <v>123</v>
      </c>
    </row>
    <row r="50" spans="1:4" ht="14" x14ac:dyDescent="0.15">
      <c r="A50" s="43"/>
      <c r="B50" s="42" t="s">
        <v>118</v>
      </c>
      <c r="C50" s="154"/>
      <c r="D50" s="107" t="s">
        <v>130</v>
      </c>
    </row>
    <row r="51" spans="1:4" ht="14" x14ac:dyDescent="0.15">
      <c r="A51" s="43"/>
      <c r="B51" s="42" t="s">
        <v>120</v>
      </c>
      <c r="C51" s="66"/>
      <c r="D51" s="107" t="s">
        <v>124</v>
      </c>
    </row>
    <row r="52" spans="1:4" ht="14" x14ac:dyDescent="0.15">
      <c r="A52" s="43"/>
      <c r="B52" s="42" t="s">
        <v>121</v>
      </c>
      <c r="C52" s="67"/>
      <c r="D52" s="133" t="s">
        <v>151</v>
      </c>
    </row>
    <row r="53" spans="1:4" ht="14" x14ac:dyDescent="0.15">
      <c r="A53" s="43"/>
      <c r="B53" s="42" t="s">
        <v>122</v>
      </c>
      <c r="C53" s="67"/>
      <c r="D53" s="133" t="s">
        <v>150</v>
      </c>
    </row>
    <row r="54" spans="1:4" x14ac:dyDescent="0.15">
      <c r="A54" s="43"/>
      <c r="B54" s="42" t="s">
        <v>69</v>
      </c>
      <c r="C54" s="68"/>
      <c r="D54" s="107"/>
    </row>
    <row r="55" spans="1:4" x14ac:dyDescent="0.15">
      <c r="C55" s="121"/>
      <c r="D55" s="100"/>
    </row>
    <row r="56" spans="1:4" ht="14" x14ac:dyDescent="0.15">
      <c r="A56" s="38" t="s">
        <v>127</v>
      </c>
      <c r="B56" s="39" t="s">
        <v>119</v>
      </c>
      <c r="C56" s="69"/>
      <c r="D56" s="108" t="s">
        <v>123</v>
      </c>
    </row>
    <row r="57" spans="1:4" ht="14" x14ac:dyDescent="0.15">
      <c r="A57" s="40"/>
      <c r="B57" s="39" t="s">
        <v>118</v>
      </c>
      <c r="C57" s="69"/>
      <c r="D57" s="108" t="s">
        <v>130</v>
      </c>
    </row>
    <row r="58" spans="1:4" ht="14" x14ac:dyDescent="0.15">
      <c r="A58" s="40"/>
      <c r="B58" s="39" t="s">
        <v>120</v>
      </c>
      <c r="C58" s="69"/>
      <c r="D58" s="108" t="s">
        <v>124</v>
      </c>
    </row>
    <row r="59" spans="1:4" ht="14" x14ac:dyDescent="0.15">
      <c r="A59" s="40"/>
      <c r="B59" s="39" t="s">
        <v>121</v>
      </c>
      <c r="C59" s="70"/>
      <c r="D59" s="134" t="s">
        <v>151</v>
      </c>
    </row>
    <row r="60" spans="1:4" ht="14" x14ac:dyDescent="0.15">
      <c r="A60" s="40"/>
      <c r="B60" s="39" t="s">
        <v>122</v>
      </c>
      <c r="C60" s="70"/>
      <c r="D60" s="134" t="s">
        <v>150</v>
      </c>
    </row>
    <row r="61" spans="1:4" x14ac:dyDescent="0.15">
      <c r="A61" s="40"/>
      <c r="B61" s="39" t="s">
        <v>69</v>
      </c>
      <c r="C61" s="71"/>
      <c r="D61" s="108"/>
    </row>
    <row r="62" spans="1:4" x14ac:dyDescent="0.15">
      <c r="C62" s="121"/>
      <c r="D62" s="100"/>
    </row>
    <row r="63" spans="1:4" ht="14" x14ac:dyDescent="0.15">
      <c r="A63" s="35" t="s">
        <v>128</v>
      </c>
      <c r="B63" s="36" t="s">
        <v>119</v>
      </c>
      <c r="C63" s="72"/>
      <c r="D63" s="109" t="s">
        <v>123</v>
      </c>
    </row>
    <row r="64" spans="1:4" ht="14" x14ac:dyDescent="0.15">
      <c r="A64" s="37"/>
      <c r="B64" s="36" t="s">
        <v>118</v>
      </c>
      <c r="C64" s="72"/>
      <c r="D64" s="109" t="s">
        <v>130</v>
      </c>
    </row>
    <row r="65" spans="1:4" ht="14" x14ac:dyDescent="0.15">
      <c r="A65" s="37"/>
      <c r="B65" s="36" t="s">
        <v>120</v>
      </c>
      <c r="C65" s="72"/>
      <c r="D65" s="109" t="s">
        <v>124</v>
      </c>
    </row>
    <row r="66" spans="1:4" ht="14" x14ac:dyDescent="0.15">
      <c r="A66" s="37"/>
      <c r="B66" s="36" t="s">
        <v>121</v>
      </c>
      <c r="C66" s="73"/>
      <c r="D66" s="135" t="s">
        <v>151</v>
      </c>
    </row>
    <row r="67" spans="1:4" ht="14" x14ac:dyDescent="0.15">
      <c r="A67" s="37"/>
      <c r="B67" s="36" t="s">
        <v>122</v>
      </c>
      <c r="C67" s="73"/>
      <c r="D67" s="135" t="s">
        <v>150</v>
      </c>
    </row>
    <row r="68" spans="1:4" x14ac:dyDescent="0.15">
      <c r="A68" s="37"/>
      <c r="B68" s="36" t="s">
        <v>69</v>
      </c>
      <c r="C68" s="74"/>
      <c r="D68" s="109"/>
    </row>
    <row r="69" spans="1:4" x14ac:dyDescent="0.15">
      <c r="C69" s="121"/>
      <c r="D69" s="100"/>
    </row>
    <row r="70" spans="1:4" ht="14" x14ac:dyDescent="0.15">
      <c r="A70" s="34" t="s">
        <v>129</v>
      </c>
      <c r="B70" s="27" t="s">
        <v>119</v>
      </c>
      <c r="C70" s="62"/>
      <c r="D70" s="104" t="s">
        <v>123</v>
      </c>
    </row>
    <row r="71" spans="1:4" ht="14" x14ac:dyDescent="0.15">
      <c r="A71" s="26"/>
      <c r="B71" s="27" t="s">
        <v>118</v>
      </c>
      <c r="C71" s="62"/>
      <c r="D71" s="104" t="s">
        <v>130</v>
      </c>
    </row>
    <row r="72" spans="1:4" ht="14" x14ac:dyDescent="0.15">
      <c r="A72" s="26"/>
      <c r="B72" s="27" t="s">
        <v>120</v>
      </c>
      <c r="C72" s="62"/>
      <c r="D72" s="104" t="s">
        <v>124</v>
      </c>
    </row>
    <row r="73" spans="1:4" ht="14" x14ac:dyDescent="0.15">
      <c r="A73" s="26"/>
      <c r="B73" s="27" t="s">
        <v>121</v>
      </c>
      <c r="C73" s="75"/>
      <c r="D73" s="136" t="s">
        <v>151</v>
      </c>
    </row>
    <row r="74" spans="1:4" ht="14" x14ac:dyDescent="0.15">
      <c r="A74" s="26"/>
      <c r="B74" s="27" t="s">
        <v>122</v>
      </c>
      <c r="C74" s="75"/>
      <c r="D74" s="136" t="s">
        <v>150</v>
      </c>
    </row>
    <row r="75" spans="1:4" x14ac:dyDescent="0.15">
      <c r="A75" s="26"/>
      <c r="B75" s="27" t="s">
        <v>69</v>
      </c>
      <c r="C75" s="76"/>
      <c r="D75" s="104"/>
    </row>
    <row r="76" spans="1:4" x14ac:dyDescent="0.15">
      <c r="C76" s="123"/>
      <c r="D76" s="100"/>
    </row>
    <row r="77" spans="1:4" x14ac:dyDescent="0.15">
      <c r="C77" s="121"/>
      <c r="D77" s="100"/>
    </row>
    <row r="78" spans="1:4" x14ac:dyDescent="0.15">
      <c r="A78" s="82"/>
      <c r="B78" s="83" t="s">
        <v>79</v>
      </c>
      <c r="C78" s="162"/>
      <c r="D78" s="162"/>
    </row>
    <row r="79" spans="1:4" x14ac:dyDescent="0.15">
      <c r="A79" s="163" t="s">
        <v>14</v>
      </c>
      <c r="B79" s="163"/>
      <c r="C79" s="162"/>
      <c r="D79" s="162"/>
    </row>
    <row r="80" spans="1:4" x14ac:dyDescent="0.15">
      <c r="A80" s="163"/>
      <c r="B80" s="163"/>
      <c r="C80" s="162"/>
      <c r="D80" s="162"/>
    </row>
    <row r="81" spans="1:4" x14ac:dyDescent="0.15">
      <c r="A81" s="163"/>
      <c r="B81" s="163"/>
      <c r="C81" s="162"/>
      <c r="D81" s="162"/>
    </row>
    <row r="82" spans="1:4" x14ac:dyDescent="0.15">
      <c r="A82" s="163"/>
      <c r="B82" s="163"/>
      <c r="C82" s="162"/>
      <c r="D82" s="162"/>
    </row>
    <row r="83" spans="1:4" x14ac:dyDescent="0.15">
      <c r="A83" s="163"/>
      <c r="B83" s="163"/>
      <c r="C83" s="162"/>
      <c r="D83" s="162"/>
    </row>
    <row r="84" spans="1:4" x14ac:dyDescent="0.15">
      <c r="A84" s="163"/>
      <c r="B84" s="163"/>
      <c r="C84" s="162"/>
      <c r="D84" s="162"/>
    </row>
    <row r="85" spans="1:4" x14ac:dyDescent="0.15">
      <c r="A85" s="163"/>
      <c r="B85" s="163"/>
      <c r="C85" s="162"/>
      <c r="D85" s="162"/>
    </row>
    <row r="86" spans="1:4" x14ac:dyDescent="0.15">
      <c r="A86" s="163"/>
      <c r="B86" s="163"/>
      <c r="C86" s="162"/>
      <c r="D86" s="162"/>
    </row>
    <row r="87" spans="1:4" x14ac:dyDescent="0.15">
      <c r="C87" s="55"/>
      <c r="D87" s="100"/>
    </row>
    <row r="88" spans="1:4" x14ac:dyDescent="0.15">
      <c r="C88" s="55"/>
      <c r="D88" s="100"/>
    </row>
    <row r="89" spans="1:4" x14ac:dyDescent="0.15">
      <c r="C89" s="55"/>
      <c r="D89" s="100"/>
    </row>
    <row r="90" spans="1:4" x14ac:dyDescent="0.15">
      <c r="C90" s="55"/>
      <c r="D90" s="100"/>
    </row>
    <row r="91" spans="1:4" x14ac:dyDescent="0.15">
      <c r="C91" s="55"/>
      <c r="D91" s="100"/>
    </row>
    <row r="92" spans="1:4" x14ac:dyDescent="0.15">
      <c r="C92" s="55"/>
      <c r="D92" s="100"/>
    </row>
    <row r="93" spans="1:4" x14ac:dyDescent="0.15">
      <c r="C93" s="55"/>
      <c r="D93" s="100"/>
    </row>
    <row r="94" spans="1:4" x14ac:dyDescent="0.15">
      <c r="C94" s="55"/>
      <c r="D94" s="100"/>
    </row>
    <row r="95" spans="1:4" x14ac:dyDescent="0.15">
      <c r="C95" s="55"/>
      <c r="D95" s="100"/>
    </row>
    <row r="96" spans="1:4" x14ac:dyDescent="0.15">
      <c r="C96" s="55"/>
      <c r="D96" s="100"/>
    </row>
    <row r="97" spans="3:4" x14ac:dyDescent="0.15">
      <c r="C97" s="55"/>
      <c r="D97" s="100"/>
    </row>
    <row r="98" spans="3:4" x14ac:dyDescent="0.15">
      <c r="C98" s="55"/>
      <c r="D98" s="100"/>
    </row>
  </sheetData>
  <sheetProtection sheet="1" objects="1" scenarios="1" selectLockedCells="1"/>
  <mergeCells count="8">
    <mergeCell ref="A28:A33"/>
    <mergeCell ref="C78:D86"/>
    <mergeCell ref="A79:B86"/>
    <mergeCell ref="B1:D1"/>
    <mergeCell ref="A3:D3"/>
    <mergeCell ref="A23:A25"/>
    <mergeCell ref="A19:A20"/>
    <mergeCell ref="A36:A38"/>
  </mergeCells>
  <phoneticPr fontId="0" type="noConversion"/>
  <dataValidations count="9">
    <dataValidation type="list" allowBlank="1" showInputMessage="1" showErrorMessage="1" error="Use Blue section only for teaching assistantships (TAs).  For research assistantships (RAs) use section(s) below." prompt="Enter TAs only here,  If you are doing an RA, use Fund #2 or above._x000a__x000a_Thank you." sqref="C41" xr:uid="{00000000-0002-0000-0000-000000000000}">
      <formula1>"TA,ta"</formula1>
    </dataValidation>
    <dataValidation type="list" showDropDown="1" showErrorMessage="1" error="10, 11,12,13,14,15,16,17,18,19 or 20 hours only" sqref="C42" xr:uid="{00000000-0002-0000-0000-000001000000}">
      <formula1>"10, 11,12,13,14,15,16,17,18,19,20"</formula1>
    </dataValidation>
    <dataValidation type="textLength" operator="equal" allowBlank="1" showInputMessage="1" showErrorMessage="1" error="Please enter whole year (i.e. 2009) or leave blank." sqref="C23:C25" xr:uid="{00000000-0002-0000-0000-000002000000}">
      <formula1>4</formula1>
    </dataValidation>
    <dataValidation type="list" allowBlank="1" showDropDown="1" showInputMessage="1" showErrorMessage="1" error="Place the letter &quot;Y&quot; or &quot;y&quot; of applicable. Use &quot;N&quot; or leave blank if not applicable._x000a__x000a_Thank you." sqref="C28:C31" xr:uid="{00000000-0002-0000-0000-000003000000}">
      <formula1>"Y,y,N,n"</formula1>
    </dataValidation>
    <dataValidation type="list" allowBlank="1" showDropDown="1" showInputMessage="1" showErrorMessage="1" error="Place the letter &quot;Y&quot; or &quot;y&quot; of applicable. Use &quot;N&quot; or leave blank if not applicable.  Must have advanced to candidacy._x000a__x000a_Thank you." sqref="C32:C33" xr:uid="{00000000-0002-0000-0000-000004000000}">
      <formula1>"Y,y,N,n"</formula1>
    </dataValidation>
    <dataValidation type="textLength" operator="equal" allowBlank="1" showInputMessage="1" showErrorMessage="1" error="Please use a 9-digit number beginning with '900...'_x000a__x000a_Thank you." sqref="C14" xr:uid="{00000000-0002-0000-0000-000005000000}">
      <formula1>9</formula1>
    </dataValidation>
    <dataValidation type="whole" allowBlank="1" showInputMessage="1" showErrorMessage="1" error="Enter a number between 11 hours and 19 hours.  If this is either a 1/4- or 1/2-time appointment, leave blank._x000a__x000a_Thank you" prompt="Do not use this field for 1/4- or 1/2- time appointments._x000a__x000a_Thank you.  " sqref="C37" xr:uid="{00000000-0002-0000-0000-000006000000}">
      <formula1>11</formula1>
      <formula2>19</formula2>
    </dataValidation>
    <dataValidation type="list" allowBlank="1" showDropDown="1" showInputMessage="1" showErrorMessage="1" error="Use Y, y, N or n, or leave blank._x000a__x000a_Thank you." sqref="C19:C20 C36 C38" xr:uid="{00000000-0002-0000-0000-000007000000}">
      <formula1>"Y,y,N,n"</formula1>
    </dataValidation>
    <dataValidation type="list" allowBlank="1" showInputMessage="1" showErrorMessage="1" error="Use TA or ta, or RA or ra._x000a__x000a_Thank you." sqref="C49 C56 C63 C70" xr:uid="{00000000-0002-0000-0000-000008000000}">
      <formula1>"TA,ta,RA,ra"</formula1>
    </dataValidation>
  </dataValidations>
  <pageMargins left="1.44" right="0.75" top="1.1399999999999999" bottom="0.77" header="0.5" footer="0.5"/>
  <pageSetup scale="51" orientation="portrait"/>
  <headerFooter alignWithMargins="0">
    <oddFooter>&amp;R&amp;8ver.:  4/23/2018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DV60"/>
  <sheetViews>
    <sheetView view="pageLayout" zoomScale="150" zoomScaleNormal="150" zoomScalePageLayoutView="150" workbookViewId="0">
      <selection activeCell="T8" sqref="T8:CB8"/>
    </sheetView>
  </sheetViews>
  <sheetFormatPr baseColWidth="10" defaultColWidth="8.83203125" defaultRowHeight="13" x14ac:dyDescent="0.15"/>
  <cols>
    <col min="1" max="126" width="0.83203125" customWidth="1"/>
  </cols>
  <sheetData>
    <row r="4" spans="1:126" ht="27.75" customHeight="1" x14ac:dyDescent="0.15"/>
    <row r="5" spans="1:126" ht="14" x14ac:dyDescent="0.15">
      <c r="A5" s="176" t="s">
        <v>138</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c r="BV5" s="176"/>
      <c r="BW5" s="176"/>
      <c r="BX5" s="176"/>
      <c r="BY5" s="176"/>
      <c r="BZ5" s="176"/>
      <c r="CA5" s="176"/>
      <c r="CB5" s="176"/>
      <c r="CC5" s="176"/>
      <c r="CD5" s="176"/>
      <c r="CE5" s="176"/>
      <c r="CF5" s="176"/>
      <c r="CG5" s="176"/>
      <c r="CH5" s="176"/>
      <c r="CI5" s="176"/>
      <c r="CJ5" s="176"/>
      <c r="CK5" s="176"/>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176"/>
      <c r="DM5" s="176"/>
      <c r="DN5" s="176"/>
      <c r="DO5" s="176"/>
      <c r="DP5" s="176"/>
      <c r="DQ5" s="176"/>
      <c r="DR5" s="176"/>
      <c r="DS5" s="176"/>
      <c r="DT5" s="176"/>
      <c r="DU5" s="176"/>
      <c r="DV5" s="176"/>
    </row>
    <row r="6" spans="1:126" ht="14" x14ac:dyDescent="0.15">
      <c r="A6" s="176" t="s">
        <v>51</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row>
    <row r="8" spans="1:126" ht="16" x14ac:dyDescent="0.2">
      <c r="A8" s="178" t="s">
        <v>52</v>
      </c>
      <c r="B8" s="178"/>
      <c r="C8" s="178"/>
      <c r="D8" s="178"/>
      <c r="E8" s="178"/>
      <c r="F8" s="178"/>
      <c r="G8" s="178"/>
      <c r="H8" s="178"/>
      <c r="I8" s="178"/>
      <c r="J8" s="178"/>
      <c r="K8" s="178"/>
      <c r="L8" s="178"/>
      <c r="M8" s="178"/>
      <c r="N8" s="178"/>
      <c r="O8" s="178"/>
      <c r="P8" s="178"/>
      <c r="Q8" s="178"/>
      <c r="R8" s="178"/>
      <c r="T8" s="180" t="str">
        <f>IF('Contract Information'!C12="","",'Contract Information'!C12&amp;", "&amp;'Contract Information'!C13)</f>
        <v/>
      </c>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row>
    <row r="10" spans="1:126" ht="16" x14ac:dyDescent="0.2">
      <c r="A10" s="178" t="s">
        <v>53</v>
      </c>
      <c r="B10" s="178"/>
      <c r="C10" s="178"/>
      <c r="D10" s="178"/>
      <c r="E10" s="178"/>
      <c r="F10" s="178"/>
      <c r="G10" s="178"/>
      <c r="L10" s="179" t="str">
        <f>IF('Contract Information'!C41="ta",Contract!EG1,IF('Contract Information'!C49="TA",Contract!EG1,Contract!EF1))</f>
        <v>r</v>
      </c>
      <c r="M10" s="179"/>
      <c r="N10" s="179"/>
      <c r="O10" s="179"/>
      <c r="Q10" s="176" t="s">
        <v>67</v>
      </c>
      <c r="R10" s="176"/>
      <c r="S10" s="176"/>
      <c r="T10" s="176"/>
      <c r="X10" s="179" t="str">
        <f>IF('Contract Information'!C41="RA",Contract!EG1,IF('Contract Information'!C49="RA",Contract!EG1,Contract!EF1))</f>
        <v>r</v>
      </c>
      <c r="Y10" s="179"/>
      <c r="Z10" s="179"/>
      <c r="AA10" s="179"/>
      <c r="AC10" s="176" t="s">
        <v>68</v>
      </c>
      <c r="AD10" s="176"/>
      <c r="AE10" s="176"/>
      <c r="AF10" s="176"/>
      <c r="AG10" s="176"/>
      <c r="BF10" s="178" t="s">
        <v>71</v>
      </c>
      <c r="BG10" s="178"/>
      <c r="BH10" s="178"/>
      <c r="BI10" s="178"/>
      <c r="BJ10" s="178"/>
      <c r="BK10" s="178"/>
      <c r="BL10" s="178"/>
      <c r="BM10" s="178"/>
      <c r="BN10" s="178"/>
      <c r="BO10" s="178"/>
      <c r="BP10" s="178"/>
      <c r="BQ10" s="178"/>
      <c r="BU10" s="179" t="str">
        <f>IF('Contract Information'!C19="Y",Contract!$EG$1,Contract!$EF$1)</f>
        <v>r</v>
      </c>
      <c r="BV10" s="179"/>
      <c r="BW10" s="179"/>
      <c r="BX10" s="179"/>
      <c r="BZ10" s="176" t="s">
        <v>88</v>
      </c>
      <c r="CA10" s="176"/>
      <c r="CB10" s="176"/>
      <c r="CC10" s="176"/>
      <c r="CD10" s="176"/>
      <c r="CE10" s="176"/>
      <c r="CJ10" s="179" t="str">
        <f>IF('Contract Information'!C20="Y",Contract!$EG$1,Contract!$EF$1)</f>
        <v>r</v>
      </c>
      <c r="CK10" s="179"/>
      <c r="CL10" s="179"/>
      <c r="CM10" s="179"/>
      <c r="CO10" s="178" t="s">
        <v>89</v>
      </c>
      <c r="CP10" s="178"/>
      <c r="CQ10" s="178"/>
      <c r="CR10" s="178"/>
      <c r="CS10" s="178"/>
      <c r="CT10" s="178"/>
      <c r="CU10" s="178"/>
      <c r="CV10" s="178"/>
      <c r="CW10" s="178"/>
      <c r="CX10" s="178"/>
      <c r="CY10" s="178"/>
    </row>
    <row r="12" spans="1:126" ht="14" x14ac:dyDescent="0.15">
      <c r="A12" s="47" t="s">
        <v>165</v>
      </c>
      <c r="AC12" s="175" t="str">
        <f>IF('Contract Information'!C7="","",'Contract Information'!C7)</f>
        <v/>
      </c>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c r="BZ12" s="175"/>
      <c r="CA12" s="175"/>
      <c r="CB12" s="175"/>
      <c r="CC12" s="175"/>
      <c r="CD12" s="175"/>
      <c r="CE12" s="175"/>
      <c r="CF12" s="175"/>
      <c r="CG12" s="175"/>
      <c r="CH12" s="175"/>
      <c r="CI12" s="175"/>
      <c r="CJ12" s="175"/>
      <c r="CK12" s="175"/>
      <c r="CL12" s="175"/>
      <c r="CM12" s="175"/>
      <c r="CN12" s="175"/>
      <c r="CO12" s="175"/>
      <c r="CP12" s="175"/>
    </row>
    <row r="13" spans="1:126" ht="11" customHeight="1" x14ac:dyDescent="0.2">
      <c r="N13" s="7"/>
    </row>
    <row r="14" spans="1:126" ht="14" x14ac:dyDescent="0.15">
      <c r="A14" s="47" t="s">
        <v>166</v>
      </c>
      <c r="AC14" s="175" t="str">
        <f>IF('Contract Information'!C8="","",'Contract Information'!C8)</f>
        <v/>
      </c>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75"/>
      <c r="BW14" s="175"/>
      <c r="BX14" s="175"/>
      <c r="BY14" s="175"/>
      <c r="BZ14" s="175"/>
      <c r="CA14" s="175"/>
      <c r="CB14" s="175"/>
      <c r="CC14" s="175"/>
      <c r="CD14" s="175"/>
      <c r="CE14" s="175"/>
      <c r="CF14" s="175"/>
      <c r="CG14" s="175"/>
      <c r="CH14" s="175"/>
      <c r="CI14" s="175"/>
      <c r="CJ14" s="175"/>
      <c r="CK14" s="175"/>
      <c r="CL14" s="175"/>
      <c r="CM14" s="175"/>
      <c r="CN14" s="175"/>
      <c r="CO14" s="175"/>
      <c r="CP14" s="175"/>
    </row>
    <row r="15" spans="1:126" ht="11" customHeight="1" x14ac:dyDescent="0.2">
      <c r="N15" s="7"/>
    </row>
    <row r="16" spans="1:126" ht="14" x14ac:dyDescent="0.15">
      <c r="A16" s="47" t="s">
        <v>56</v>
      </c>
      <c r="Q16" s="175" t="str">
        <f>IF('Contract Information'!C9="","",'Contract Information'!C9)</f>
        <v/>
      </c>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row>
    <row r="18" spans="1:126" x14ac:dyDescent="0.15">
      <c r="A18" s="182" t="s">
        <v>57</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row>
    <row r="19" spans="1:126" ht="6.75" customHeight="1" x14ac:dyDescent="0.15"/>
    <row r="20" spans="1:126" x14ac:dyDescent="0.15">
      <c r="A20" s="177" t="s">
        <v>58</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row>
    <row r="22" spans="1:126" ht="12.75" customHeight="1" x14ac:dyDescent="0.15">
      <c r="C22" s="174" t="s">
        <v>145</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74"/>
      <c r="DS22" s="174"/>
      <c r="DT22" s="174"/>
      <c r="DU22" s="174"/>
      <c r="DV22" s="174"/>
    </row>
    <row r="23" spans="1:126" x14ac:dyDescent="0.15">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row>
    <row r="24" spans="1:126" x14ac:dyDescent="0.15">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row>
    <row r="25" spans="1:126" ht="12.75" customHeight="1" x14ac:dyDescent="0.15">
      <c r="C25" s="174" t="s">
        <v>59</v>
      </c>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row>
    <row r="26" spans="1:126" x14ac:dyDescent="0.15">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51"/>
      <c r="DF26" s="151"/>
      <c r="DG26" s="151"/>
      <c r="DH26" s="151"/>
      <c r="DI26" s="151"/>
      <c r="DJ26" s="151"/>
      <c r="DK26" s="151"/>
      <c r="DL26" s="151"/>
      <c r="DM26" s="151"/>
      <c r="DN26" s="151"/>
      <c r="DO26" s="151"/>
      <c r="DP26" s="151"/>
      <c r="DQ26" s="151"/>
      <c r="DR26" s="151"/>
      <c r="DS26" s="151"/>
      <c r="DT26" s="151"/>
      <c r="DU26" s="151"/>
      <c r="DV26" s="151"/>
    </row>
    <row r="27" spans="1:126" ht="12.75" customHeight="1" x14ac:dyDescent="0.15">
      <c r="C27" s="174" t="s">
        <v>161</v>
      </c>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row>
    <row r="28" spans="1:126" x14ac:dyDescent="0.15">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row>
    <row r="29" spans="1:126" s="46" customFormat="1" x14ac:dyDescent="0.15">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c r="DJ29" s="152"/>
      <c r="DK29" s="152"/>
      <c r="DL29" s="152"/>
      <c r="DM29" s="152"/>
      <c r="DN29" s="152"/>
      <c r="DO29" s="152"/>
      <c r="DP29" s="152"/>
      <c r="DQ29" s="152"/>
      <c r="DR29" s="152"/>
      <c r="DS29" s="152"/>
      <c r="DT29" s="152"/>
      <c r="DU29" s="152"/>
      <c r="DV29" s="152"/>
    </row>
    <row r="30" spans="1:126" s="46" customFormat="1" ht="12.75" customHeight="1" x14ac:dyDescent="0.15">
      <c r="C30" s="174" t="s">
        <v>60</v>
      </c>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row>
    <row r="31" spans="1:126" s="46" customFormat="1" x14ac:dyDescent="0.15">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row>
    <row r="32" spans="1:126" s="46" customFormat="1" x14ac:dyDescent="0.15">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row>
    <row r="33" spans="3:126" s="46" customFormat="1" ht="12.75" customHeight="1" x14ac:dyDescent="0.15">
      <c r="C33" s="174" t="s">
        <v>61</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row>
    <row r="34" spans="3:126" s="46" customFormat="1" x14ac:dyDescent="0.15">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row>
    <row r="35" spans="3:126" s="46" customFormat="1" x14ac:dyDescent="0.15">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c r="DN35" s="174"/>
      <c r="DO35" s="174"/>
      <c r="DP35" s="174"/>
      <c r="DQ35" s="174"/>
      <c r="DR35" s="174"/>
      <c r="DS35" s="174"/>
      <c r="DT35" s="174"/>
      <c r="DU35" s="174"/>
      <c r="DV35" s="174"/>
    </row>
    <row r="36" spans="3:126" s="46" customFormat="1" x14ac:dyDescent="0.15">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2"/>
      <c r="DG36" s="152"/>
      <c r="DH36" s="152"/>
      <c r="DI36" s="152"/>
      <c r="DJ36" s="152"/>
      <c r="DK36" s="152"/>
      <c r="DL36" s="152"/>
      <c r="DM36" s="152"/>
      <c r="DN36" s="152"/>
      <c r="DO36" s="152"/>
      <c r="DP36" s="152"/>
      <c r="DQ36" s="152"/>
      <c r="DR36" s="152"/>
      <c r="DS36" s="152"/>
      <c r="DT36" s="152"/>
      <c r="DU36" s="152"/>
      <c r="DV36" s="152"/>
    </row>
    <row r="37" spans="3:126" s="46" customFormat="1" ht="12.75" customHeight="1" x14ac:dyDescent="0.15">
      <c r="C37" s="174" t="s">
        <v>62</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row>
    <row r="38" spans="3:126" s="46" customFormat="1" x14ac:dyDescent="0.15">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c r="DJ38" s="174"/>
      <c r="DK38" s="174"/>
      <c r="DL38" s="174"/>
      <c r="DM38" s="174"/>
      <c r="DN38" s="174"/>
      <c r="DO38" s="174"/>
      <c r="DP38" s="174"/>
      <c r="DQ38" s="174"/>
      <c r="DR38" s="174"/>
      <c r="DS38" s="174"/>
      <c r="DT38" s="174"/>
      <c r="DU38" s="174"/>
      <c r="DV38" s="174"/>
    </row>
    <row r="39" spans="3:126" s="46" customFormat="1" x14ac:dyDescent="0.15">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row>
    <row r="40" spans="3:126" s="46" customFormat="1" x14ac:dyDescent="0.15">
      <c r="C40" s="174" t="s">
        <v>63</v>
      </c>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172"/>
      <c r="CW40" s="172"/>
      <c r="CX40" s="172"/>
      <c r="CY40" s="172"/>
      <c r="CZ40" s="172"/>
      <c r="DA40" s="172"/>
      <c r="DB40" s="172"/>
      <c r="DC40" s="172"/>
      <c r="DD40" s="172"/>
      <c r="DE40" s="172"/>
      <c r="DF40" s="172"/>
      <c r="DG40" s="172"/>
      <c r="DH40" s="172"/>
      <c r="DI40" s="172"/>
      <c r="DJ40" s="172"/>
      <c r="DK40" s="172"/>
      <c r="DL40" s="172"/>
      <c r="DM40" s="172"/>
      <c r="DN40" s="172"/>
      <c r="DO40" s="172"/>
      <c r="DP40" s="172"/>
      <c r="DQ40" s="172"/>
      <c r="DR40" s="172"/>
      <c r="DS40" s="172"/>
      <c r="DT40" s="172"/>
      <c r="DU40" s="172"/>
      <c r="DV40" s="172"/>
    </row>
    <row r="41" spans="3:126" s="46" customFormat="1" x14ac:dyDescent="0.15">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2"/>
      <c r="DV41" s="172"/>
    </row>
    <row r="42" spans="3:126" s="46" customFormat="1" x14ac:dyDescent="0.15">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row>
    <row r="43" spans="3:126" s="46" customFormat="1" ht="12.75" customHeight="1" x14ac:dyDescent="0.15">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c r="BY43" s="152"/>
      <c r="BZ43" s="152"/>
      <c r="CA43" s="152"/>
      <c r="CB43" s="152"/>
      <c r="CC43" s="152"/>
      <c r="CD43" s="152"/>
      <c r="CE43" s="152"/>
      <c r="CF43" s="152"/>
      <c r="CG43" s="152"/>
      <c r="CH43" s="152"/>
      <c r="CI43" s="152"/>
      <c r="CJ43" s="152"/>
      <c r="CK43" s="152"/>
      <c r="CL43" s="152"/>
      <c r="CM43" s="152"/>
      <c r="CN43" s="152"/>
      <c r="CO43" s="152"/>
      <c r="CP43" s="152"/>
      <c r="CQ43" s="152"/>
      <c r="CR43" s="152"/>
      <c r="CS43" s="152"/>
      <c r="CT43" s="152"/>
      <c r="CU43" s="152"/>
      <c r="CV43" s="152"/>
      <c r="CW43" s="152"/>
      <c r="CX43" s="152"/>
      <c r="CY43" s="152"/>
      <c r="CZ43" s="152"/>
      <c r="DA43" s="152"/>
      <c r="DB43" s="152"/>
      <c r="DC43" s="152"/>
      <c r="DD43" s="152"/>
      <c r="DE43" s="152"/>
      <c r="DF43" s="152"/>
      <c r="DG43" s="152"/>
      <c r="DH43" s="152"/>
      <c r="DI43" s="152"/>
      <c r="DJ43" s="152"/>
      <c r="DK43" s="152"/>
      <c r="DL43" s="152"/>
      <c r="DM43" s="152"/>
      <c r="DN43" s="152"/>
      <c r="DO43" s="152"/>
      <c r="DP43" s="152"/>
      <c r="DQ43" s="152"/>
      <c r="DR43" s="152"/>
      <c r="DS43" s="152"/>
      <c r="DT43" s="152"/>
      <c r="DU43" s="152"/>
      <c r="DV43" s="152"/>
    </row>
    <row r="44" spans="3:126" s="46" customFormat="1" ht="12.75" customHeight="1" x14ac:dyDescent="0.15">
      <c r="C44" s="174" t="s">
        <v>152</v>
      </c>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row>
    <row r="45" spans="3:126" s="46" customFormat="1" x14ac:dyDescent="0.15">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174"/>
      <c r="DH45" s="174"/>
      <c r="DI45" s="174"/>
      <c r="DJ45" s="174"/>
      <c r="DK45" s="174"/>
      <c r="DL45" s="174"/>
      <c r="DM45" s="174"/>
      <c r="DN45" s="174"/>
      <c r="DO45" s="174"/>
      <c r="DP45" s="174"/>
      <c r="DQ45" s="174"/>
      <c r="DR45" s="174"/>
      <c r="DS45" s="174"/>
      <c r="DT45" s="174"/>
      <c r="DU45" s="174"/>
      <c r="DV45" s="174"/>
    </row>
    <row r="46" spans="3:126" s="46" customFormat="1" x14ac:dyDescent="0.15">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A46" s="174"/>
      <c r="DB46" s="174"/>
      <c r="DC46" s="174"/>
      <c r="DD46" s="174"/>
      <c r="DE46" s="174"/>
      <c r="DF46" s="174"/>
      <c r="DG46" s="174"/>
      <c r="DH46" s="174"/>
      <c r="DI46" s="174"/>
      <c r="DJ46" s="174"/>
      <c r="DK46" s="174"/>
      <c r="DL46" s="174"/>
      <c r="DM46" s="174"/>
      <c r="DN46" s="174"/>
      <c r="DO46" s="174"/>
      <c r="DP46" s="174"/>
      <c r="DQ46" s="174"/>
      <c r="DR46" s="174"/>
      <c r="DS46" s="174"/>
      <c r="DT46" s="174"/>
      <c r="DU46" s="174"/>
      <c r="DV46" s="174"/>
    </row>
    <row r="47" spans="3:126" s="46" customFormat="1" x14ac:dyDescent="0.15">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48"/>
      <c r="DM47" s="148"/>
      <c r="DN47" s="148"/>
      <c r="DO47" s="148"/>
      <c r="DP47" s="148"/>
      <c r="DQ47" s="148"/>
      <c r="DR47" s="148"/>
      <c r="DS47" s="148"/>
      <c r="DT47" s="148"/>
      <c r="DU47" s="148"/>
      <c r="DV47" s="148"/>
    </row>
    <row r="48" spans="3:126" s="46" customFormat="1" ht="13" customHeight="1" x14ac:dyDescent="0.15">
      <c r="C48" s="174" t="s">
        <v>154</v>
      </c>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A48" s="174"/>
      <c r="DB48" s="174"/>
      <c r="DC48" s="174"/>
      <c r="DD48" s="174"/>
      <c r="DE48" s="174"/>
      <c r="DF48" s="174"/>
      <c r="DG48" s="174"/>
      <c r="DH48" s="174"/>
      <c r="DI48" s="174"/>
      <c r="DJ48" s="174"/>
      <c r="DK48" s="174"/>
      <c r="DL48" s="174"/>
      <c r="DM48" s="174"/>
      <c r="DN48" s="174"/>
      <c r="DO48" s="174"/>
      <c r="DP48" s="174"/>
      <c r="DQ48" s="174"/>
      <c r="DR48" s="174"/>
      <c r="DS48" s="174"/>
      <c r="DT48" s="174"/>
      <c r="DU48" s="174"/>
      <c r="DV48" s="174"/>
    </row>
    <row r="49" spans="1:126" s="46" customFormat="1" x14ac:dyDescent="0.15">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c r="DA49" s="174"/>
      <c r="DB49" s="174"/>
      <c r="DC49" s="174"/>
      <c r="DD49" s="174"/>
      <c r="DE49" s="174"/>
      <c r="DF49" s="174"/>
      <c r="DG49" s="174"/>
      <c r="DH49" s="174"/>
      <c r="DI49" s="174"/>
      <c r="DJ49" s="174"/>
      <c r="DK49" s="174"/>
      <c r="DL49" s="174"/>
      <c r="DM49" s="174"/>
      <c r="DN49" s="174"/>
      <c r="DO49" s="174"/>
      <c r="DP49" s="174"/>
      <c r="DQ49" s="174"/>
      <c r="DR49" s="174"/>
      <c r="DS49" s="174"/>
      <c r="DT49" s="174"/>
      <c r="DU49" s="174"/>
      <c r="DV49" s="174"/>
    </row>
    <row r="50" spans="1:126" s="147" customFormat="1" x14ac:dyDescent="0.15">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row>
    <row r="51" spans="1:126" s="46" customFormat="1" x14ac:dyDescent="0.15">
      <c r="C51" s="172" t="s">
        <v>153</v>
      </c>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3"/>
      <c r="CP51" s="173"/>
      <c r="CQ51" s="173"/>
      <c r="CR51" s="173"/>
      <c r="CS51" s="173"/>
      <c r="CT51" s="173"/>
      <c r="CU51" s="173"/>
      <c r="CV51" s="173"/>
      <c r="CW51" s="173"/>
      <c r="CX51" s="173"/>
      <c r="CY51" s="173"/>
      <c r="CZ51" s="173"/>
      <c r="DA51" s="173"/>
      <c r="DB51" s="173"/>
      <c r="DC51" s="173"/>
      <c r="DD51" s="173"/>
      <c r="DE51" s="173"/>
      <c r="DF51" s="173"/>
      <c r="DG51" s="173"/>
      <c r="DH51" s="173"/>
      <c r="DI51" s="173"/>
      <c r="DJ51" s="173"/>
      <c r="DK51" s="173"/>
      <c r="DL51" s="173"/>
      <c r="DM51" s="173"/>
      <c r="DN51" s="173"/>
      <c r="DO51" s="173"/>
      <c r="DP51" s="173"/>
      <c r="DQ51" s="173"/>
      <c r="DR51" s="173"/>
      <c r="DS51" s="173"/>
      <c r="DT51" s="173"/>
      <c r="DU51" s="173"/>
      <c r="DV51" s="173"/>
    </row>
    <row r="52" spans="1:126" s="46" customFormat="1" x14ac:dyDescent="0.1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c r="BW52" s="173"/>
      <c r="BX52" s="173"/>
      <c r="BY52" s="173"/>
      <c r="BZ52" s="173"/>
      <c r="CA52" s="173"/>
      <c r="CB52" s="173"/>
      <c r="CC52" s="173"/>
      <c r="CD52" s="173"/>
      <c r="CE52" s="173"/>
      <c r="CF52" s="173"/>
      <c r="CG52" s="173"/>
      <c r="CH52" s="173"/>
      <c r="CI52" s="173"/>
      <c r="CJ52" s="173"/>
      <c r="CK52" s="173"/>
      <c r="CL52" s="173"/>
      <c r="CM52" s="173"/>
      <c r="CN52" s="173"/>
      <c r="CO52" s="173"/>
      <c r="CP52" s="173"/>
      <c r="CQ52" s="173"/>
      <c r="CR52" s="173"/>
      <c r="CS52" s="173"/>
      <c r="CT52" s="173"/>
      <c r="CU52" s="173"/>
      <c r="CV52" s="173"/>
      <c r="CW52" s="173"/>
      <c r="CX52" s="173"/>
      <c r="CY52" s="173"/>
      <c r="CZ52" s="173"/>
      <c r="DA52" s="173"/>
      <c r="DB52" s="173"/>
      <c r="DC52" s="173"/>
      <c r="DD52" s="173"/>
      <c r="DE52" s="173"/>
      <c r="DF52" s="173"/>
      <c r="DG52" s="173"/>
      <c r="DH52" s="173"/>
      <c r="DI52" s="173"/>
      <c r="DJ52" s="173"/>
      <c r="DK52" s="173"/>
      <c r="DL52" s="173"/>
      <c r="DM52" s="173"/>
      <c r="DN52" s="173"/>
      <c r="DO52" s="173"/>
      <c r="DP52" s="173"/>
      <c r="DQ52" s="173"/>
      <c r="DR52" s="173"/>
      <c r="DS52" s="173"/>
      <c r="DT52" s="173"/>
      <c r="DU52" s="173"/>
      <c r="DV52" s="173"/>
    </row>
    <row r="53" spans="1:126" s="46" customFormat="1" x14ac:dyDescent="0.15"/>
    <row r="54" spans="1:126" s="46" customFormat="1" ht="12.75" customHeight="1" x14ac:dyDescent="0.15">
      <c r="A54" s="183" t="s">
        <v>64</v>
      </c>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row>
    <row r="56" spans="1:126" ht="14" x14ac:dyDescent="0.15">
      <c r="A56" s="178" t="s">
        <v>65</v>
      </c>
      <c r="B56" s="178"/>
      <c r="C56" s="178"/>
      <c r="D56" s="178"/>
      <c r="E56" s="178"/>
      <c r="F56" s="178"/>
      <c r="G56" s="178"/>
      <c r="H56" s="178"/>
      <c r="I56" s="178"/>
      <c r="J56" s="178"/>
      <c r="K56" s="178"/>
      <c r="L56" s="178"/>
      <c r="M56" s="178"/>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V56" s="47" t="s">
        <v>136</v>
      </c>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row>
    <row r="58" spans="1:126" ht="14" x14ac:dyDescent="0.15">
      <c r="A58" s="47" t="s">
        <v>66</v>
      </c>
      <c r="Q58" s="175" t="str">
        <f>IF('Contract Information'!C14="","",'Contract Information'!C14)</f>
        <v/>
      </c>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56"/>
      <c r="AP58" s="56"/>
      <c r="AQ58" s="56"/>
      <c r="AR58" s="56"/>
      <c r="AS58" s="56"/>
      <c r="AT58" s="48" t="s">
        <v>9</v>
      </c>
      <c r="AU58" s="56"/>
      <c r="AV58" s="56"/>
      <c r="AW58" s="56"/>
      <c r="AX58" s="56"/>
      <c r="AY58" s="56"/>
      <c r="AZ58" s="56"/>
      <c r="BA58" s="56"/>
      <c r="BB58" s="56"/>
      <c r="BD58" s="184" t="str">
        <f>IF('Contract Information'!C15="","",'Contract Information'!C15)</f>
        <v/>
      </c>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row>
    <row r="60" spans="1:126" ht="14" x14ac:dyDescent="0.15">
      <c r="A60" s="178" t="s">
        <v>10</v>
      </c>
      <c r="B60" s="178"/>
      <c r="C60" s="178"/>
      <c r="D60" s="178"/>
      <c r="E60" s="178"/>
      <c r="F60" s="178"/>
      <c r="G60" s="178"/>
      <c r="H60" s="178"/>
      <c r="I60" s="178"/>
      <c r="J60" s="178"/>
      <c r="K60" s="178"/>
      <c r="L60" s="178"/>
      <c r="M60" s="178"/>
      <c r="N60" s="178"/>
      <c r="O60" s="178"/>
      <c r="P60" s="178"/>
      <c r="Q60" s="178"/>
      <c r="R60" s="178"/>
      <c r="T60" s="181" t="str">
        <f>IF('Contract Information'!C16="","",'Contract Information'!C16)</f>
        <v/>
      </c>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row>
  </sheetData>
  <sheetProtection sheet="1" objects="1" scenarios="1"/>
  <mergeCells count="37">
    <mergeCell ref="A60:R60"/>
    <mergeCell ref="T60:AY60"/>
    <mergeCell ref="Q16:CP16"/>
    <mergeCell ref="A18:BV18"/>
    <mergeCell ref="C44:DV46"/>
    <mergeCell ref="A54:DV54"/>
    <mergeCell ref="C37:DV38"/>
    <mergeCell ref="C22:DV23"/>
    <mergeCell ref="C25:DV25"/>
    <mergeCell ref="C33:DV35"/>
    <mergeCell ref="Q58:AN58"/>
    <mergeCell ref="BD58:DD58"/>
    <mergeCell ref="A56:M56"/>
    <mergeCell ref="O56:BR56"/>
    <mergeCell ref="CD56:DD56"/>
    <mergeCell ref="C40:DV42"/>
    <mergeCell ref="AC10:AG10"/>
    <mergeCell ref="A20:BU20"/>
    <mergeCell ref="A5:DV5"/>
    <mergeCell ref="A6:DV6"/>
    <mergeCell ref="CO10:CY10"/>
    <mergeCell ref="BF10:BQ10"/>
    <mergeCell ref="CJ10:CM10"/>
    <mergeCell ref="A8:R8"/>
    <mergeCell ref="A10:G10"/>
    <mergeCell ref="L10:O10"/>
    <mergeCell ref="X10:AA10"/>
    <mergeCell ref="T8:CB8"/>
    <mergeCell ref="Q10:T10"/>
    <mergeCell ref="BU10:BX10"/>
    <mergeCell ref="BZ10:CE10"/>
    <mergeCell ref="AC14:CP14"/>
    <mergeCell ref="C51:DV52"/>
    <mergeCell ref="C27:DV28"/>
    <mergeCell ref="C30:DV31"/>
    <mergeCell ref="AC12:CP12"/>
    <mergeCell ref="C48:DV49"/>
  </mergeCells>
  <phoneticPr fontId="3" type="noConversion"/>
  <pageMargins left="0.55000000000000004" right="0.33" top="0.79" bottom="1" header="0.5" footer="0.5"/>
  <pageSetup scale="84" orientation="portrait"/>
  <headerFooter alignWithMargins="0">
    <oddFooter xml:space="preserve">&amp;R&amp;8ver.: 4/16/2019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L67"/>
  <sheetViews>
    <sheetView view="pageLayout" topLeftCell="A4" zoomScale="200" zoomScaleNormal="200" zoomScaleSheetLayoutView="100" zoomScalePageLayoutView="200" workbookViewId="0">
      <selection activeCell="BP63" sqref="BP63"/>
    </sheetView>
  </sheetViews>
  <sheetFormatPr baseColWidth="10" defaultColWidth="8.83203125" defaultRowHeight="13" x14ac:dyDescent="0.15"/>
  <cols>
    <col min="1" max="129" width="0.83203125" customWidth="1"/>
    <col min="130" max="132" width="0.5" customWidth="1"/>
    <col min="133" max="135" width="1.6640625" customWidth="1"/>
    <col min="136" max="143" width="1.1640625" customWidth="1"/>
    <col min="144" max="144" width="8.33203125" customWidth="1"/>
  </cols>
  <sheetData>
    <row r="1" spans="1:141" ht="16" x14ac:dyDescent="0.2">
      <c r="A1" s="115"/>
      <c r="B1" s="115"/>
      <c r="C1" s="115"/>
      <c r="D1" s="115"/>
      <c r="E1" s="115"/>
      <c r="F1" s="115"/>
      <c r="G1" s="115"/>
      <c r="H1" s="115"/>
      <c r="I1" s="115"/>
      <c r="J1" s="115"/>
      <c r="K1" s="115"/>
      <c r="EF1" s="6" t="s">
        <v>87</v>
      </c>
      <c r="EG1" s="6" t="s">
        <v>91</v>
      </c>
    </row>
    <row r="2" spans="1:141" x14ac:dyDescent="0.15">
      <c r="DD2" s="155"/>
      <c r="DE2" s="155"/>
      <c r="DF2" s="155"/>
      <c r="DG2" s="155"/>
      <c r="DH2" s="212" t="s">
        <v>136</v>
      </c>
      <c r="DI2" s="212"/>
      <c r="DJ2" s="212"/>
      <c r="DK2" s="212"/>
      <c r="DL2" s="212"/>
      <c r="DM2" s="212"/>
      <c r="DN2" s="211">
        <f ca="1">NOW()</f>
        <v>43571.951229050923</v>
      </c>
      <c r="DO2" s="212"/>
      <c r="DP2" s="212"/>
      <c r="DQ2" s="212"/>
      <c r="DR2" s="212"/>
      <c r="DS2" s="212"/>
      <c r="DT2" s="212"/>
      <c r="DU2" s="212"/>
      <c r="DV2" s="212"/>
      <c r="DW2" s="212"/>
      <c r="DX2" s="212"/>
      <c r="DY2" s="212"/>
      <c r="DZ2" s="114"/>
    </row>
    <row r="6" spans="1:141" ht="16" x14ac:dyDescent="0.2">
      <c r="A6" s="209" t="s">
        <v>75</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87"/>
      <c r="EA6" s="87"/>
      <c r="EB6" s="87"/>
      <c r="EC6" s="87"/>
      <c r="ED6" s="87"/>
      <c r="EE6" s="87"/>
      <c r="EI6" s="79" t="s">
        <v>93</v>
      </c>
      <c r="EJ6" s="79" t="s">
        <v>95</v>
      </c>
      <c r="EK6" s="79" t="s">
        <v>96</v>
      </c>
    </row>
    <row r="7" spans="1:141" ht="5" customHeight="1" x14ac:dyDescent="0.15">
      <c r="DU7" s="45"/>
      <c r="EH7" s="79" t="s">
        <v>15</v>
      </c>
      <c r="EI7" s="80" t="str">
        <f>IF('Contract Information'!C23="Y",3592/2,"")</f>
        <v/>
      </c>
      <c r="EJ7" s="80" t="str">
        <f>IF('Contract Information'!C24="Y",3592/2,"")</f>
        <v/>
      </c>
      <c r="EK7" s="80" t="str">
        <f>IF('Contract Information'!C25="Y",1197,"")</f>
        <v/>
      </c>
    </row>
    <row r="8" spans="1:141" ht="6" customHeight="1" x14ac:dyDescent="0.15">
      <c r="J8" s="2"/>
      <c r="K8" s="2"/>
      <c r="L8" s="2"/>
      <c r="M8" s="2"/>
      <c r="N8" s="2"/>
      <c r="O8" s="2"/>
      <c r="EI8" s="78"/>
      <c r="EJ8" s="78"/>
    </row>
    <row r="9" spans="1:141" ht="16" x14ac:dyDescent="0.2">
      <c r="A9" s="199" t="s">
        <v>70</v>
      </c>
      <c r="B9" s="199"/>
      <c r="C9" s="199"/>
      <c r="D9" s="199"/>
      <c r="E9" s="199"/>
      <c r="F9" s="199"/>
      <c r="G9" s="199"/>
      <c r="H9" s="199"/>
      <c r="I9" s="199"/>
      <c r="K9" s="180" t="str">
        <f>IF('Contract Information'!C12="","",'Contract Information'!C12&amp;", "&amp;'Contract Information'!C13)</f>
        <v/>
      </c>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5"/>
      <c r="BT9" s="15"/>
      <c r="BU9" s="15"/>
      <c r="BV9" s="15"/>
      <c r="BW9" s="15"/>
      <c r="BX9" s="15"/>
      <c r="BY9" s="15"/>
      <c r="BZ9" s="15"/>
      <c r="CA9" s="210" t="s">
        <v>86</v>
      </c>
      <c r="CB9" s="210"/>
      <c r="CC9" s="210"/>
      <c r="CD9" s="210"/>
      <c r="CE9" s="210"/>
      <c r="CF9" s="210"/>
      <c r="CG9" s="210"/>
      <c r="CH9" s="210"/>
      <c r="CI9" s="210"/>
      <c r="CJ9" s="210"/>
      <c r="CK9" s="210"/>
      <c r="CL9" s="210"/>
      <c r="CM9" s="210"/>
      <c r="CN9" s="210"/>
      <c r="CO9" s="210"/>
      <c r="CP9" s="210"/>
      <c r="CQ9" s="14"/>
      <c r="CR9" s="180" t="str">
        <f>IF('Contract Information'!C14="","",'Contract Information'!C14)</f>
        <v/>
      </c>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8"/>
      <c r="EA9" s="8"/>
      <c r="EB9" s="8"/>
      <c r="EC9" s="8"/>
    </row>
    <row r="10" spans="1:141" ht="6" customHeight="1" x14ac:dyDescent="0.15"/>
    <row r="11" spans="1:141" ht="16" x14ac:dyDescent="0.2">
      <c r="A11" s="199" t="s">
        <v>71</v>
      </c>
      <c r="B11" s="199"/>
      <c r="C11" s="199"/>
      <c r="D11" s="199"/>
      <c r="E11" s="199"/>
      <c r="F11" s="199"/>
      <c r="G11" s="199"/>
      <c r="H11" s="199"/>
      <c r="I11" s="199"/>
      <c r="J11" s="199"/>
      <c r="K11" s="199"/>
      <c r="L11" s="199"/>
      <c r="M11" s="199"/>
      <c r="P11" s="191" t="str">
        <f>IF('Contract Information'!C19="Y",EG1,EF1)</f>
        <v>r</v>
      </c>
      <c r="Q11" s="191"/>
      <c r="R11" s="191"/>
      <c r="S11" s="191"/>
      <c r="T11" s="200" t="s">
        <v>88</v>
      </c>
      <c r="U11" s="200"/>
      <c r="V11" s="200"/>
      <c r="W11" s="200"/>
      <c r="X11" s="200"/>
      <c r="Y11" s="200"/>
      <c r="AB11" s="214" t="str">
        <f>IF('Contract Information'!C20="Y",EG1,EF1)</f>
        <v>r</v>
      </c>
      <c r="AC11" s="214"/>
      <c r="AD11" s="214"/>
      <c r="AE11" s="214"/>
      <c r="AF11" s="185" t="s">
        <v>89</v>
      </c>
      <c r="AG11" s="185"/>
      <c r="AH11" s="185"/>
      <c r="AI11" s="185"/>
      <c r="AJ11" s="185"/>
      <c r="AK11" s="185"/>
      <c r="AL11" s="185"/>
      <c r="AM11" s="185"/>
      <c r="AN11" s="185"/>
      <c r="AO11" s="185"/>
      <c r="AP11" s="185"/>
      <c r="BK11" s="199" t="s">
        <v>90</v>
      </c>
      <c r="BL11" s="199"/>
      <c r="BM11" s="199"/>
      <c r="BN11" s="199"/>
      <c r="BO11" s="199"/>
      <c r="BP11" s="199"/>
      <c r="BQ11" s="199"/>
      <c r="BR11" s="199"/>
      <c r="BT11" s="191" t="str">
        <f>IF('Contract Information'!C23&lt;2000,EF1,EG1)</f>
        <v>r</v>
      </c>
      <c r="BU11" s="191"/>
      <c r="BV11" s="191"/>
      <c r="BW11" s="185" t="s">
        <v>93</v>
      </c>
      <c r="BX11" s="185"/>
      <c r="BY11" s="185"/>
      <c r="BZ11" s="185"/>
      <c r="CA11" s="185"/>
      <c r="CB11" s="185"/>
      <c r="CC11" s="206" t="str">
        <f>IF('Contract Information'!C23&lt;2000,"",'Contract Information'!C23)</f>
        <v/>
      </c>
      <c r="CD11" s="206"/>
      <c r="CE11" s="206"/>
      <c r="CF11" s="206"/>
      <c r="CG11" s="206"/>
      <c r="CH11" s="206"/>
      <c r="CK11" s="191" t="str">
        <f>IF('Contract Information'!C24&lt;2000,EF1,EG1)</f>
        <v>r</v>
      </c>
      <c r="CL11" s="191"/>
      <c r="CM11" s="191"/>
      <c r="CN11" s="191"/>
      <c r="CO11" s="185" t="s">
        <v>95</v>
      </c>
      <c r="CP11" s="185"/>
      <c r="CQ11" s="185"/>
      <c r="CR11" s="185"/>
      <c r="CS11" s="185"/>
      <c r="CT11" s="185"/>
      <c r="CU11" s="185"/>
      <c r="CV11" s="185"/>
      <c r="CW11" s="185"/>
      <c r="CX11" s="206" t="str">
        <f>IF('Contract Information'!C24&lt;2000,"",'Contract Information'!C24)</f>
        <v/>
      </c>
      <c r="CY11" s="206"/>
      <c r="CZ11" s="206"/>
      <c r="DA11" s="206"/>
      <c r="DB11" s="206"/>
      <c r="DC11" s="206"/>
      <c r="DF11" s="191" t="str">
        <f>IF('Contract Information'!C25&lt;2000,EF1,EG1)</f>
        <v>r</v>
      </c>
      <c r="DG11" s="191"/>
      <c r="DH11" s="191"/>
      <c r="DI11" s="200" t="s">
        <v>96</v>
      </c>
      <c r="DJ11" s="200"/>
      <c r="DK11" s="200"/>
      <c r="DL11" s="200"/>
      <c r="DM11" s="200"/>
      <c r="DN11" s="200"/>
      <c r="DO11" s="200"/>
      <c r="DP11" s="200"/>
      <c r="DQ11" s="200"/>
      <c r="DR11" s="200"/>
      <c r="DS11" s="200"/>
      <c r="DT11" s="206" t="str">
        <f>IF('Contract Information'!C25&lt;2000,"",'Contract Information'!C25)</f>
        <v/>
      </c>
      <c r="DU11" s="206"/>
      <c r="DV11" s="206"/>
      <c r="DW11" s="206"/>
      <c r="DX11" s="206"/>
      <c r="DY11" s="206"/>
      <c r="DZ11" s="86"/>
      <c r="EA11" s="8"/>
      <c r="EB11" s="8"/>
      <c r="EC11" s="8"/>
    </row>
    <row r="12" spans="1:141" x14ac:dyDescent="0.15">
      <c r="V12" s="188" t="s">
        <v>100</v>
      </c>
      <c r="W12" s="188"/>
      <c r="X12" s="188"/>
      <c r="Y12" s="188"/>
      <c r="Z12" s="188"/>
      <c r="AA12" s="188"/>
      <c r="AB12" s="188"/>
      <c r="AC12" s="188"/>
      <c r="AD12" s="188"/>
      <c r="AE12" s="188"/>
      <c r="AF12" s="188"/>
      <c r="AG12" s="188"/>
      <c r="AH12" s="188"/>
      <c r="AI12" s="188"/>
      <c r="AJ12" s="188"/>
      <c r="AK12" s="188"/>
      <c r="AL12" s="188"/>
      <c r="AM12" s="188"/>
      <c r="CE12" s="188" t="s">
        <v>99</v>
      </c>
      <c r="CF12" s="188"/>
      <c r="CG12" s="188"/>
      <c r="CH12" s="188"/>
      <c r="CI12" s="188"/>
      <c r="CJ12" s="188"/>
      <c r="CK12" s="188"/>
      <c r="CL12" s="188"/>
      <c r="CM12" s="188"/>
      <c r="CN12" s="188"/>
      <c r="CO12" s="188"/>
      <c r="CP12" s="188"/>
      <c r="CQ12" s="188"/>
      <c r="CR12" s="188"/>
      <c r="CS12" s="188"/>
      <c r="CT12" s="188"/>
      <c r="CU12" s="188"/>
      <c r="CV12" s="188"/>
      <c r="CW12" s="188"/>
      <c r="CX12" s="188"/>
      <c r="CY12" s="188"/>
      <c r="CZ12" s="188"/>
      <c r="DA12" s="188"/>
      <c r="DB12" s="188"/>
      <c r="DC12" s="188"/>
      <c r="DD12" s="188"/>
      <c r="EJ12" s="78"/>
    </row>
    <row r="13" spans="1:141" ht="6" customHeight="1" x14ac:dyDescent="0.15">
      <c r="BZ13" s="16"/>
    </row>
    <row r="14" spans="1:141" ht="16" x14ac:dyDescent="0.2">
      <c r="A14" s="199" t="s">
        <v>76</v>
      </c>
      <c r="B14" s="199"/>
      <c r="C14" s="199"/>
      <c r="D14" s="199"/>
      <c r="E14" s="199"/>
      <c r="F14" s="199"/>
      <c r="G14" s="199"/>
      <c r="H14" s="199"/>
      <c r="I14" s="199"/>
      <c r="P14" s="191" t="str">
        <f>IF('Contract Information'!C28="Y",EG1,EF1)</f>
        <v>r</v>
      </c>
      <c r="Q14" s="191"/>
      <c r="R14" s="191"/>
      <c r="S14" s="185" t="s">
        <v>107</v>
      </c>
      <c r="T14" s="185"/>
      <c r="U14" s="185"/>
      <c r="V14" s="185"/>
      <c r="W14" s="185"/>
      <c r="X14" s="185"/>
      <c r="AB14" s="191" t="str">
        <f>IF('Contract Information'!C29="Y",EG1,EF1)</f>
        <v>r</v>
      </c>
      <c r="AC14" s="191"/>
      <c r="AD14" s="191"/>
      <c r="AE14" s="185" t="s">
        <v>103</v>
      </c>
      <c r="AF14" s="185"/>
      <c r="AG14" s="185"/>
      <c r="AH14" s="185"/>
      <c r="AI14" s="185"/>
      <c r="AJ14" s="185"/>
      <c r="AK14" s="185"/>
      <c r="AO14" s="191" t="str">
        <f>IF('Contract Information'!C30="Y",EG1,EF1)</f>
        <v>r</v>
      </c>
      <c r="AP14" s="191"/>
      <c r="AQ14" s="191"/>
      <c r="AR14" s="185" t="s">
        <v>101</v>
      </c>
      <c r="AS14" s="185"/>
      <c r="AT14" s="185"/>
      <c r="AU14" s="185"/>
      <c r="AV14" s="185"/>
      <c r="AW14" s="185"/>
      <c r="AX14" s="185"/>
      <c r="AY14" s="185"/>
      <c r="BC14" s="191" t="str">
        <f>IF('Contract Information'!C31="Y",EG1,EF1)</f>
        <v>r</v>
      </c>
      <c r="BD14" s="191"/>
      <c r="BE14" s="191"/>
      <c r="BF14" s="185" t="s">
        <v>102</v>
      </c>
      <c r="BG14" s="185"/>
      <c r="BH14" s="185"/>
      <c r="BI14" s="185"/>
      <c r="BJ14" s="185"/>
      <c r="BK14" s="185"/>
      <c r="BL14" s="185"/>
      <c r="BM14" s="185"/>
      <c r="BQ14" s="191" t="str">
        <f>IF('Contract Information'!C32="Y",EG1,EF1)</f>
        <v>r</v>
      </c>
      <c r="BR14" s="191"/>
      <c r="BS14" s="191"/>
      <c r="BT14" s="185" t="s">
        <v>109</v>
      </c>
      <c r="BU14" s="185"/>
      <c r="BV14" s="185"/>
      <c r="BW14" s="185"/>
      <c r="BX14" s="185"/>
      <c r="BY14" s="185"/>
      <c r="BZ14" s="185"/>
      <c r="CA14" s="185"/>
      <c r="CB14" s="185"/>
      <c r="CC14" s="185"/>
      <c r="CG14" s="191" t="str">
        <f>IF('Contract Information'!C33="Y",EG1,EF1)</f>
        <v>r</v>
      </c>
      <c r="CH14" s="191"/>
      <c r="CI14" s="191"/>
      <c r="CJ14" s="200" t="s">
        <v>110</v>
      </c>
      <c r="CK14" s="200"/>
      <c r="CL14" s="200"/>
      <c r="CM14" s="200"/>
      <c r="CN14" s="200"/>
      <c r="CO14" s="200"/>
      <c r="CP14" s="200"/>
      <c r="CQ14" s="200"/>
      <c r="CR14" s="200"/>
      <c r="CS14" s="200"/>
      <c r="EJ14" s="78"/>
    </row>
    <row r="15" spans="1:141" x14ac:dyDescent="0.15">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84" t="s">
        <v>108</v>
      </c>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EI15" s="81"/>
      <c r="EJ15" s="78"/>
    </row>
    <row r="16" spans="1:141" ht="6" customHeight="1" x14ac:dyDescent="0.15"/>
    <row r="17" spans="1:142" ht="16" x14ac:dyDescent="0.2">
      <c r="A17" s="91" t="s">
        <v>80</v>
      </c>
      <c r="B17" s="91"/>
      <c r="C17" s="91"/>
      <c r="D17" s="91"/>
      <c r="E17" s="91"/>
      <c r="F17" s="4"/>
      <c r="G17" s="4"/>
      <c r="P17" s="191" t="str">
        <f>IF('Contract Information'!C36="Y",EG1,EF1)</f>
        <v>r</v>
      </c>
      <c r="Q17" s="191"/>
      <c r="R17" s="191"/>
      <c r="S17" s="200" t="s">
        <v>111</v>
      </c>
      <c r="T17" s="200"/>
      <c r="U17" s="200"/>
      <c r="V17" s="200"/>
      <c r="W17" s="200"/>
      <c r="X17" s="200"/>
      <c r="Y17" s="200"/>
      <c r="Z17" s="200"/>
      <c r="AA17" s="200"/>
      <c r="AB17" s="200"/>
      <c r="AC17" s="200"/>
      <c r="AD17" s="200"/>
      <c r="AE17" s="200"/>
      <c r="AF17" s="200"/>
      <c r="AG17" s="200"/>
      <c r="AH17" s="200"/>
      <c r="AI17" s="200"/>
      <c r="AJ17" s="200"/>
      <c r="AK17" s="200"/>
      <c r="AL17" s="200"/>
      <c r="AM17" s="200"/>
      <c r="AN17" s="200"/>
      <c r="BB17" s="207" t="str">
        <f>IF('Contract Information'!C37&gt;0,EG1,EF1)</f>
        <v>r</v>
      </c>
      <c r="BC17" s="207"/>
      <c r="BD17" s="207"/>
      <c r="BE17" s="207"/>
      <c r="BF17" s="195" t="str">
        <f>IF('Contract Information'!C37="","",'Contract Information'!C37)</f>
        <v/>
      </c>
      <c r="BG17" s="195"/>
      <c r="BH17" s="195"/>
      <c r="BI17" s="195"/>
      <c r="BJ17" s="195"/>
      <c r="BK17" s="195"/>
      <c r="BL17" s="195"/>
      <c r="BM17" s="195"/>
      <c r="BN17" s="195"/>
      <c r="BO17" s="200" t="s">
        <v>114</v>
      </c>
      <c r="BP17" s="200"/>
      <c r="BQ17" s="200"/>
      <c r="BR17" s="200"/>
      <c r="BS17" s="200"/>
      <c r="BT17" s="200"/>
      <c r="BU17" s="200"/>
      <c r="BV17" s="200"/>
      <c r="CS17" s="191" t="str">
        <f>IF('Contract Information'!C38="Y",EG1,EF1)</f>
        <v>r</v>
      </c>
      <c r="CT17" s="191"/>
      <c r="CU17" s="191"/>
      <c r="CV17" s="185" t="s">
        <v>112</v>
      </c>
      <c r="CW17" s="185"/>
      <c r="CX17" s="185"/>
      <c r="CY17" s="185"/>
      <c r="CZ17" s="185"/>
      <c r="DA17" s="185"/>
      <c r="DB17" s="185"/>
      <c r="DC17" s="185"/>
      <c r="DD17" s="185"/>
      <c r="DE17" s="185"/>
      <c r="DF17" s="185"/>
      <c r="DG17" s="185"/>
      <c r="DH17" s="185"/>
      <c r="DI17" s="185"/>
      <c r="DJ17" s="185"/>
      <c r="DK17" s="185"/>
      <c r="DL17" s="185"/>
      <c r="DM17" s="185"/>
      <c r="DN17" s="185"/>
      <c r="DO17" s="185"/>
      <c r="DP17" s="185"/>
      <c r="DQ17" s="185"/>
      <c r="EI17" s="81">
        <f>'Contract Information'!C42/20</f>
        <v>0</v>
      </c>
      <c r="EJ17" s="78"/>
    </row>
    <row r="18" spans="1:142" ht="6" customHeight="1" x14ac:dyDescent="0.15"/>
    <row r="19" spans="1:142" ht="18"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BR19" s="2"/>
      <c r="BS19" s="2"/>
      <c r="BT19" s="2"/>
      <c r="BU19" s="2"/>
      <c r="BV19" s="2"/>
      <c r="BW19" s="2"/>
      <c r="BX19" s="2"/>
      <c r="BY19" s="2"/>
      <c r="BZ19" s="2"/>
      <c r="CA19" s="2"/>
      <c r="CB19" s="2"/>
      <c r="CC19" s="196" t="s">
        <v>115</v>
      </c>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5"/>
      <c r="DC19" s="2"/>
      <c r="DD19" s="2"/>
      <c r="DE19" s="2"/>
      <c r="DF19" s="2"/>
      <c r="DG19" s="2"/>
      <c r="DH19" s="2"/>
      <c r="DI19" s="2"/>
      <c r="DJ19" s="2"/>
      <c r="DK19" s="2"/>
      <c r="DL19" s="2"/>
      <c r="DM19" s="2"/>
      <c r="DN19" s="2"/>
      <c r="DO19" s="2"/>
      <c r="DP19" s="2"/>
      <c r="DQ19" s="2"/>
      <c r="DR19" s="2"/>
      <c r="DS19" s="2"/>
      <c r="DT19" s="2"/>
      <c r="DU19" s="2"/>
      <c r="DV19" s="2"/>
      <c r="DW19" s="2"/>
      <c r="DX19" s="2"/>
      <c r="DY19" s="2"/>
      <c r="EH19" t="s">
        <v>38</v>
      </c>
      <c r="EI19" t="s">
        <v>43</v>
      </c>
      <c r="EJ19" s="113" t="s">
        <v>39</v>
      </c>
      <c r="EK19" t="s">
        <v>37</v>
      </c>
    </row>
    <row r="20" spans="1:142" ht="16" x14ac:dyDescent="0.2">
      <c r="A20" s="194" t="s">
        <v>67</v>
      </c>
      <c r="B20" s="194"/>
      <c r="C20" s="194"/>
      <c r="D20" s="194"/>
      <c r="E20" s="15"/>
      <c r="F20" s="194" t="s">
        <v>68</v>
      </c>
      <c r="G20" s="194"/>
      <c r="H20" s="194"/>
      <c r="I20" s="194"/>
      <c r="J20" s="2"/>
      <c r="K20" s="194" t="s">
        <v>156</v>
      </c>
      <c r="L20" s="194"/>
      <c r="M20" s="194"/>
      <c r="N20" s="194"/>
      <c r="O20" s="149"/>
      <c r="P20" s="213" t="s">
        <v>77</v>
      </c>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92"/>
      <c r="AQ20" s="196" t="s">
        <v>120</v>
      </c>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92"/>
      <c r="CC20" s="196" t="s">
        <v>116</v>
      </c>
      <c r="CD20" s="196"/>
      <c r="CE20" s="196"/>
      <c r="CF20" s="196"/>
      <c r="CG20" s="196"/>
      <c r="CH20" s="196"/>
      <c r="CI20" s="196"/>
      <c r="CJ20" s="196"/>
      <c r="CK20" s="196"/>
      <c r="CL20" s="196"/>
      <c r="CM20" s="196"/>
      <c r="CN20" s="196"/>
      <c r="CO20" s="196"/>
      <c r="CP20" s="93"/>
      <c r="CQ20" s="196" t="s">
        <v>117</v>
      </c>
      <c r="CR20" s="196"/>
      <c r="CS20" s="196"/>
      <c r="CT20" s="196"/>
      <c r="CU20" s="196"/>
      <c r="CV20" s="196"/>
      <c r="CW20" s="196"/>
      <c r="CX20" s="196"/>
      <c r="CY20" s="196"/>
      <c r="CZ20" s="196"/>
      <c r="DA20" s="196"/>
      <c r="DB20" s="92"/>
      <c r="DC20" s="196" t="s">
        <v>69</v>
      </c>
      <c r="DD20" s="196"/>
      <c r="DE20" s="196"/>
      <c r="DF20" s="196"/>
      <c r="DG20" s="196"/>
      <c r="DH20" s="196"/>
      <c r="DI20" s="196"/>
      <c r="DJ20" s="196"/>
      <c r="DK20" s="196"/>
      <c r="DL20" s="196"/>
      <c r="DM20" s="196"/>
      <c r="DN20" s="93"/>
      <c r="DO20" s="92"/>
      <c r="DP20" s="92"/>
      <c r="DQ20" s="92"/>
      <c r="DR20" s="196" t="s">
        <v>18</v>
      </c>
      <c r="DS20" s="196"/>
      <c r="DT20" s="196"/>
      <c r="DU20" s="196"/>
      <c r="DV20" s="196"/>
      <c r="DW20" s="196"/>
      <c r="DX20" s="196"/>
      <c r="DY20" s="196"/>
      <c r="EG20" t="s">
        <v>93</v>
      </c>
      <c r="EH20" s="137">
        <v>3744</v>
      </c>
      <c r="EI20" s="81">
        <f>IF('Contract Information'!C42&gt;9,IF('Contract Information'!C42&lt;21,EI17,0),0)</f>
        <v>0</v>
      </c>
      <c r="EJ20" s="78">
        <f>EH20*EI20</f>
        <v>0</v>
      </c>
      <c r="EK20">
        <f>IF('Contract Information'!C23&lt;&gt;0,1,0)</f>
        <v>0</v>
      </c>
      <c r="EL20" s="78">
        <f>EK20*EJ20</f>
        <v>0</v>
      </c>
    </row>
    <row r="21" spans="1:142" ht="10" customHeight="1" x14ac:dyDescent="0.15">
      <c r="A21" s="205" t="s">
        <v>157</v>
      </c>
      <c r="B21" s="205"/>
      <c r="C21" s="205"/>
      <c r="D21" s="205"/>
      <c r="E21" s="205"/>
      <c r="F21" s="205"/>
      <c r="G21" s="205"/>
      <c r="H21" s="205"/>
      <c r="I21" s="205"/>
      <c r="J21" s="212"/>
      <c r="K21" s="212"/>
      <c r="L21" s="212"/>
      <c r="M21" s="212"/>
      <c r="N21" s="212"/>
      <c r="DR21" s="205" t="s">
        <v>158</v>
      </c>
      <c r="DS21" s="205"/>
      <c r="DT21" s="205"/>
      <c r="DU21" s="205"/>
      <c r="DV21" s="205"/>
      <c r="DW21" s="205"/>
      <c r="DX21" s="205"/>
      <c r="DY21" s="205"/>
      <c r="EG21" t="s">
        <v>95</v>
      </c>
      <c r="EH21" s="137">
        <f>EH20</f>
        <v>3744</v>
      </c>
      <c r="EI21" s="81">
        <f>IF('Contract Information'!C42&gt;9,IF('Contract Information'!C42&lt;21,EI17,0),0)</f>
        <v>0</v>
      </c>
      <c r="EJ21" s="78">
        <f>EH21*EI21</f>
        <v>0</v>
      </c>
      <c r="EK21">
        <f>IF('Contract Information'!C24&lt;&gt;0,1,0)</f>
        <v>0</v>
      </c>
      <c r="EL21" s="78">
        <f>EK21*EJ21</f>
        <v>0</v>
      </c>
    </row>
    <row r="22" spans="1:142" ht="16" x14ac:dyDescent="0.2">
      <c r="A22" s="190" t="str">
        <f>IF('Contract Information'!C41="TA",$EG$1,"")</f>
        <v/>
      </c>
      <c r="B22" s="190"/>
      <c r="C22" s="190"/>
      <c r="D22" s="190"/>
      <c r="E22" s="85"/>
      <c r="F22" s="201" t="s">
        <v>159</v>
      </c>
      <c r="G22" s="202"/>
      <c r="H22" s="202"/>
      <c r="I22" s="202"/>
      <c r="J22" s="85"/>
      <c r="K22" s="201" t="s">
        <v>159</v>
      </c>
      <c r="L22" s="202"/>
      <c r="M22" s="202"/>
      <c r="N22" s="202"/>
      <c r="P22" s="181" t="str">
        <f>IF('Contract Information'!C43="","",'Contract Information'!C43)</f>
        <v/>
      </c>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Q22" s="181" t="str">
        <f>IF('Contract Information'!C44="","",'Contract Information'!C44)</f>
        <v/>
      </c>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C22" s="186" t="str">
        <f>IF('Contract Information'!C45="","",'Contract Information'!C45)</f>
        <v/>
      </c>
      <c r="CD22" s="186"/>
      <c r="CE22" s="186"/>
      <c r="CF22" s="186"/>
      <c r="CG22" s="186"/>
      <c r="CH22" s="186"/>
      <c r="CI22" s="186"/>
      <c r="CJ22" s="186"/>
      <c r="CK22" s="186"/>
      <c r="CL22" s="186"/>
      <c r="CM22" s="186"/>
      <c r="CN22" s="186"/>
      <c r="CO22" s="186"/>
      <c r="CQ22" s="186" t="str">
        <f>IF('Contract Information'!C46="","",'Contract Information'!C46)</f>
        <v/>
      </c>
      <c r="CR22" s="186"/>
      <c r="CS22" s="186"/>
      <c r="CT22" s="186"/>
      <c r="CU22" s="186"/>
      <c r="CV22" s="186"/>
      <c r="CW22" s="186"/>
      <c r="CX22" s="186"/>
      <c r="CY22" s="186"/>
      <c r="CZ22" s="186"/>
      <c r="DA22" s="186"/>
      <c r="DC22" s="192" t="str">
        <f>IF('Contract Information'!C47="","",'Contract Information'!C47-DC32)</f>
        <v/>
      </c>
      <c r="DD22" s="192"/>
      <c r="DE22" s="192"/>
      <c r="DF22" s="192"/>
      <c r="DG22" s="192"/>
      <c r="DH22" s="192"/>
      <c r="DI22" s="192"/>
      <c r="DJ22" s="192"/>
      <c r="DK22" s="192"/>
      <c r="DL22" s="192"/>
      <c r="DM22" s="192"/>
      <c r="DN22" s="192"/>
      <c r="DO22" s="192"/>
      <c r="DP22" s="192"/>
      <c r="DR22" s="197" t="str">
        <f>IF(DC22&lt;&gt;"",DC22/DK$34,"")</f>
        <v/>
      </c>
      <c r="DS22" s="197"/>
      <c r="DT22" s="197"/>
      <c r="DU22" s="197"/>
      <c r="DV22" s="197"/>
      <c r="DW22" s="197"/>
      <c r="DX22" s="197"/>
      <c r="DY22" s="197"/>
      <c r="EG22" t="s">
        <v>96</v>
      </c>
      <c r="EH22" s="137">
        <v>1247</v>
      </c>
      <c r="EI22" s="81">
        <f>IF('Contract Information'!C42&gt;9,IF('Contract Information'!C42&lt;21,EI17,0),0)</f>
        <v>0</v>
      </c>
      <c r="EJ22" s="78">
        <f>EH22*EI22</f>
        <v>0</v>
      </c>
      <c r="EK22">
        <f>IF('Contract Information'!C25&lt;&gt;0,1,0)</f>
        <v>0</v>
      </c>
      <c r="EL22" s="78">
        <f>EK22*EJ22</f>
        <v>0</v>
      </c>
    </row>
    <row r="23" spans="1:142" ht="6" customHeight="1" x14ac:dyDescent="0.15">
      <c r="CI23" s="1"/>
      <c r="CJ23" s="1"/>
      <c r="CK23" s="1"/>
      <c r="CL23" s="1"/>
      <c r="CM23" s="1"/>
      <c r="CN23" s="1"/>
      <c r="CO23" s="1"/>
      <c r="CP23" s="1"/>
      <c r="CQ23" s="1"/>
      <c r="CR23" s="1"/>
      <c r="CS23" s="1"/>
      <c r="CT23" s="1"/>
      <c r="CU23" s="1"/>
      <c r="CX23" s="1"/>
      <c r="CY23" s="1"/>
      <c r="CZ23" s="1"/>
      <c r="DA23" s="1"/>
      <c r="DB23" s="1"/>
      <c r="DC23" s="1"/>
      <c r="DD23" s="1"/>
      <c r="DE23" s="1"/>
      <c r="DF23" s="1"/>
      <c r="DG23" s="1"/>
      <c r="DH23" s="1"/>
      <c r="DK23" s="44"/>
      <c r="DL23" s="44"/>
      <c r="DM23" s="44"/>
      <c r="DN23" s="44"/>
      <c r="DR23" s="44"/>
      <c r="DS23" s="44"/>
      <c r="DT23" s="44"/>
      <c r="DU23" s="44"/>
      <c r="DV23" s="44"/>
      <c r="DW23" s="44"/>
      <c r="DX23" s="44"/>
      <c r="EH23" s="81"/>
    </row>
    <row r="24" spans="1:142" ht="16" x14ac:dyDescent="0.2">
      <c r="A24" s="190" t="str">
        <f>IF('Contract Information'!C49="TA",$EG$1,"")</f>
        <v/>
      </c>
      <c r="B24" s="190"/>
      <c r="C24" s="190"/>
      <c r="D24" s="190"/>
      <c r="E24" s="85"/>
      <c r="F24" s="190" t="str">
        <f>IF('Contract Information'!C49="RA",$EG$1,"")</f>
        <v/>
      </c>
      <c r="G24" s="190"/>
      <c r="H24" s="190"/>
      <c r="I24" s="190"/>
      <c r="J24" s="85"/>
      <c r="K24" s="190" t="str">
        <f>IF('Contract Information'!M54="TA",$EG$1,"")</f>
        <v/>
      </c>
      <c r="L24" s="190"/>
      <c r="M24" s="190"/>
      <c r="N24" s="190"/>
      <c r="P24" s="181" t="str">
        <f>IF('Contract Information'!C50="","",'Contract Information'!C50)</f>
        <v/>
      </c>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Q24" s="181" t="str">
        <f>IF('Contract Information'!C51="","",'Contract Information'!C51)</f>
        <v/>
      </c>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C24" s="186" t="str">
        <f>IF('Contract Information'!C52="","",'Contract Information'!C52)</f>
        <v/>
      </c>
      <c r="CD24" s="186"/>
      <c r="CE24" s="186"/>
      <c r="CF24" s="186"/>
      <c r="CG24" s="186"/>
      <c r="CH24" s="186"/>
      <c r="CI24" s="186"/>
      <c r="CJ24" s="186"/>
      <c r="CK24" s="186"/>
      <c r="CL24" s="186"/>
      <c r="CM24" s="186"/>
      <c r="CN24" s="186"/>
      <c r="CO24" s="186"/>
      <c r="CQ24" s="186" t="str">
        <f>IF('Contract Information'!C53="","",'Contract Information'!C53)</f>
        <v/>
      </c>
      <c r="CR24" s="186"/>
      <c r="CS24" s="186"/>
      <c r="CT24" s="186"/>
      <c r="CU24" s="186"/>
      <c r="CV24" s="186"/>
      <c r="CW24" s="186"/>
      <c r="CX24" s="186"/>
      <c r="CY24" s="186"/>
      <c r="CZ24" s="186"/>
      <c r="DA24" s="186"/>
      <c r="DC24" s="192" t="str">
        <f>IF('Contract Information'!C54="","",'Contract Information'!C54)</f>
        <v/>
      </c>
      <c r="DD24" s="192"/>
      <c r="DE24" s="192"/>
      <c r="DF24" s="192"/>
      <c r="DG24" s="192"/>
      <c r="DH24" s="192"/>
      <c r="DI24" s="192"/>
      <c r="DJ24" s="192"/>
      <c r="DK24" s="192"/>
      <c r="DL24" s="192"/>
      <c r="DM24" s="192"/>
      <c r="DN24" s="192"/>
      <c r="DO24" s="192"/>
      <c r="DP24" s="192"/>
      <c r="DR24" s="197" t="str">
        <f>IF(DC24&lt;&gt;"",DC24/DK$34,"")</f>
        <v/>
      </c>
      <c r="DS24" s="197"/>
      <c r="DT24" s="197"/>
      <c r="DU24" s="197"/>
      <c r="DV24" s="197"/>
      <c r="DW24" s="197"/>
      <c r="DX24" s="197"/>
      <c r="DY24" s="197"/>
      <c r="EH24" s="137">
        <f>SUM(EH20:EH22)</f>
        <v>8735</v>
      </c>
      <c r="EK24" t="s">
        <v>40</v>
      </c>
      <c r="EL24" s="78">
        <f>SUM(EL20:EL22)</f>
        <v>0</v>
      </c>
    </row>
    <row r="25" spans="1:142" ht="6" customHeight="1" x14ac:dyDescent="0.15">
      <c r="A25" s="2"/>
      <c r="B25" s="2"/>
      <c r="C25" s="2"/>
      <c r="D25" s="2"/>
      <c r="E25" s="2"/>
      <c r="F25" s="2"/>
      <c r="G25" s="2"/>
      <c r="H25" s="2"/>
      <c r="I25" s="2"/>
      <c r="J25" s="2"/>
      <c r="K25" s="2"/>
      <c r="L25" s="2"/>
      <c r="CI25" s="1"/>
      <c r="CJ25" s="1"/>
      <c r="CK25" s="1"/>
      <c r="CL25" s="1"/>
      <c r="CM25" s="1"/>
      <c r="CN25" s="1"/>
      <c r="CO25" s="1"/>
      <c r="CP25" s="1"/>
      <c r="CQ25" s="1"/>
      <c r="CR25" s="1"/>
      <c r="CS25" s="1"/>
      <c r="CT25" s="1"/>
      <c r="CU25" s="1"/>
      <c r="CX25" s="1"/>
      <c r="CY25" s="1"/>
      <c r="CZ25" s="1"/>
      <c r="DA25" s="1"/>
      <c r="DB25" s="1"/>
      <c r="DC25" s="1"/>
      <c r="DD25" s="1"/>
      <c r="DE25" s="1"/>
      <c r="DF25" s="1"/>
      <c r="DG25" s="1"/>
      <c r="DH25" s="1"/>
      <c r="DK25" s="44"/>
      <c r="DL25" s="44"/>
      <c r="DM25" s="44"/>
      <c r="DN25" s="44"/>
      <c r="DR25" s="44"/>
      <c r="DS25" s="44"/>
      <c r="DT25" s="44"/>
      <c r="DU25" s="44"/>
      <c r="DV25" s="44"/>
      <c r="DW25" s="44"/>
      <c r="DX25" s="44"/>
    </row>
    <row r="26" spans="1:142" ht="16" x14ac:dyDescent="0.2">
      <c r="A26" s="190" t="str">
        <f>IF('Contract Information'!C56="TA",$EG$1,"")</f>
        <v/>
      </c>
      <c r="B26" s="190"/>
      <c r="C26" s="190"/>
      <c r="D26" s="190"/>
      <c r="E26" s="85"/>
      <c r="F26" s="190" t="str">
        <f>IF('Contract Information'!C56="RA",$EG$1,"")</f>
        <v/>
      </c>
      <c r="G26" s="190"/>
      <c r="H26" s="190"/>
      <c r="I26" s="190"/>
      <c r="K26" s="190" t="str">
        <f>IF('Contract Information'!M56="TA",$EG$1,"")</f>
        <v/>
      </c>
      <c r="L26" s="190"/>
      <c r="M26" s="190"/>
      <c r="N26" s="190"/>
      <c r="P26" s="181" t="str">
        <f>IF('Contract Information'!C57="","",'Contract Information'!C57)</f>
        <v/>
      </c>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Q26" s="181" t="str">
        <f>IF('Contract Information'!C58="","",'Contract Information'!C58)</f>
        <v/>
      </c>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C26" s="186" t="str">
        <f>IF('Contract Information'!C59="","",'Contract Information'!C59)</f>
        <v/>
      </c>
      <c r="CD26" s="186"/>
      <c r="CE26" s="186"/>
      <c r="CF26" s="186"/>
      <c r="CG26" s="186"/>
      <c r="CH26" s="186"/>
      <c r="CI26" s="186"/>
      <c r="CJ26" s="186"/>
      <c r="CK26" s="186"/>
      <c r="CL26" s="186"/>
      <c r="CM26" s="186"/>
      <c r="CN26" s="186"/>
      <c r="CO26" s="186"/>
      <c r="CQ26" s="186" t="str">
        <f>IF('Contract Information'!C60="","",'Contract Information'!C60)</f>
        <v/>
      </c>
      <c r="CR26" s="186"/>
      <c r="CS26" s="186"/>
      <c r="CT26" s="186"/>
      <c r="CU26" s="186"/>
      <c r="CV26" s="186"/>
      <c r="CW26" s="186"/>
      <c r="CX26" s="186"/>
      <c r="CY26" s="186"/>
      <c r="CZ26" s="186"/>
      <c r="DA26" s="186"/>
      <c r="DC26" s="192" t="str">
        <f>IF('Contract Information'!C61="","",'Contract Information'!C61)</f>
        <v/>
      </c>
      <c r="DD26" s="192"/>
      <c r="DE26" s="192"/>
      <c r="DF26" s="192"/>
      <c r="DG26" s="192"/>
      <c r="DH26" s="192"/>
      <c r="DI26" s="192"/>
      <c r="DJ26" s="192"/>
      <c r="DK26" s="192"/>
      <c r="DL26" s="192"/>
      <c r="DM26" s="192"/>
      <c r="DN26" s="192"/>
      <c r="DO26" s="192"/>
      <c r="DP26" s="192"/>
      <c r="DR26" s="197" t="str">
        <f>IF(DC26&lt;&gt;"",DC26/DK$34,"")</f>
        <v/>
      </c>
      <c r="DS26" s="197"/>
      <c r="DT26" s="197"/>
      <c r="DU26" s="197"/>
      <c r="DV26" s="197"/>
      <c r="DW26" s="197"/>
      <c r="DX26" s="197"/>
      <c r="DY26" s="197"/>
    </row>
    <row r="27" spans="1:142" ht="6" customHeight="1" x14ac:dyDescent="0.15">
      <c r="A27" s="2"/>
      <c r="B27" s="2"/>
      <c r="C27" s="2"/>
      <c r="D27" s="2"/>
      <c r="E27" s="2"/>
      <c r="F27" s="2"/>
      <c r="G27" s="2"/>
      <c r="H27" s="2"/>
      <c r="I27" s="2"/>
      <c r="J27" s="2"/>
      <c r="K27" s="2"/>
      <c r="L27" s="2"/>
      <c r="CI27" s="1"/>
      <c r="CJ27" s="1"/>
      <c r="CK27" s="1"/>
      <c r="CL27" s="1"/>
      <c r="CM27" s="1"/>
      <c r="CN27" s="1"/>
      <c r="CO27" s="1"/>
      <c r="CP27" s="1"/>
      <c r="CQ27" s="1"/>
      <c r="CR27" s="1"/>
      <c r="CS27" s="1"/>
      <c r="CT27" s="1"/>
      <c r="CU27" s="1"/>
      <c r="CX27" s="1"/>
      <c r="CY27" s="1"/>
      <c r="CZ27" s="1"/>
      <c r="DA27" s="1"/>
      <c r="DB27" s="1"/>
      <c r="DC27" s="1"/>
      <c r="DD27" s="1"/>
      <c r="DE27" s="1"/>
      <c r="DF27" s="1"/>
      <c r="DG27" s="1"/>
      <c r="DH27" s="1"/>
      <c r="DK27" s="44"/>
      <c r="DL27" s="44"/>
      <c r="DM27" s="44"/>
      <c r="DN27" s="44"/>
      <c r="DO27" s="44"/>
      <c r="DP27" s="44"/>
      <c r="DQ27" s="44"/>
      <c r="DR27" s="44"/>
      <c r="DS27" s="44"/>
      <c r="DT27" s="44"/>
      <c r="DU27" s="44"/>
    </row>
    <row r="28" spans="1:142" ht="16" x14ac:dyDescent="0.2">
      <c r="A28" s="190" t="str">
        <f>IF('Contract Information'!C63="TA",$EG$1,"")</f>
        <v/>
      </c>
      <c r="B28" s="190"/>
      <c r="C28" s="190"/>
      <c r="D28" s="190"/>
      <c r="E28" s="85"/>
      <c r="F28" s="190" t="str">
        <f>IF('Contract Information'!C63="RA",$EG$1,"")</f>
        <v/>
      </c>
      <c r="G28" s="190"/>
      <c r="H28" s="190"/>
      <c r="I28" s="190"/>
      <c r="J28" s="85"/>
      <c r="K28" s="190" t="str">
        <f>IF('Contract Information'!M58="TA",$EG$1,"")</f>
        <v/>
      </c>
      <c r="L28" s="190"/>
      <c r="M28" s="190"/>
      <c r="N28" s="190"/>
      <c r="P28" s="181" t="str">
        <f>IF('Contract Information'!C64="","",'Contract Information'!C64)</f>
        <v/>
      </c>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Q28" s="181" t="str">
        <f>IF('Contract Information'!C65="","",'Contract Information'!C65)</f>
        <v/>
      </c>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C28" s="186" t="str">
        <f>IF('Contract Information'!C66="","",'Contract Information'!C66)</f>
        <v/>
      </c>
      <c r="CD28" s="186"/>
      <c r="CE28" s="186"/>
      <c r="CF28" s="186"/>
      <c r="CG28" s="186"/>
      <c r="CH28" s="186"/>
      <c r="CI28" s="186"/>
      <c r="CJ28" s="186"/>
      <c r="CK28" s="186"/>
      <c r="CL28" s="186"/>
      <c r="CM28" s="186"/>
      <c r="CN28" s="186"/>
      <c r="CO28" s="186"/>
      <c r="CQ28" s="186" t="str">
        <f>IF('Contract Information'!C67="","",'Contract Information'!C67)</f>
        <v/>
      </c>
      <c r="CR28" s="186"/>
      <c r="CS28" s="186"/>
      <c r="CT28" s="186"/>
      <c r="CU28" s="186"/>
      <c r="CV28" s="186"/>
      <c r="CW28" s="186"/>
      <c r="CX28" s="186"/>
      <c r="CY28" s="186"/>
      <c r="CZ28" s="186"/>
      <c r="DA28" s="186"/>
      <c r="DC28" s="192" t="str">
        <f>IF('Contract Information'!C68="","",'Contract Information'!C68)</f>
        <v/>
      </c>
      <c r="DD28" s="192"/>
      <c r="DE28" s="192"/>
      <c r="DF28" s="192"/>
      <c r="DG28" s="192"/>
      <c r="DH28" s="192"/>
      <c r="DI28" s="192"/>
      <c r="DJ28" s="192"/>
      <c r="DK28" s="192"/>
      <c r="DL28" s="192"/>
      <c r="DM28" s="192"/>
      <c r="DN28" s="192"/>
      <c r="DO28" s="192"/>
      <c r="DP28" s="192"/>
      <c r="DR28" s="197" t="str">
        <f>IF(DC28&lt;&gt;"",DC28/DK$34,"")</f>
        <v/>
      </c>
      <c r="DS28" s="197"/>
      <c r="DT28" s="197"/>
      <c r="DU28" s="197"/>
      <c r="DV28" s="197"/>
      <c r="DW28" s="197"/>
      <c r="DX28" s="197"/>
      <c r="DY28" s="197"/>
    </row>
    <row r="29" spans="1:142" ht="6" customHeight="1" x14ac:dyDescent="0.15">
      <c r="A29" s="2"/>
      <c r="B29" s="2"/>
      <c r="C29" s="2"/>
      <c r="D29" s="2"/>
      <c r="E29" s="2"/>
      <c r="F29" s="2"/>
      <c r="G29" s="2"/>
      <c r="H29" s="2"/>
      <c r="I29" s="2"/>
      <c r="J29" s="2"/>
      <c r="K29" s="2"/>
      <c r="L29" s="2"/>
      <c r="CI29" s="1"/>
      <c r="CJ29" s="1"/>
      <c r="CK29" s="1"/>
      <c r="CL29" s="1"/>
      <c r="CM29" s="1"/>
      <c r="CN29" s="1"/>
      <c r="CO29" s="1"/>
      <c r="CP29" s="1"/>
      <c r="CQ29" s="1"/>
      <c r="CR29" s="1"/>
      <c r="CS29" s="1"/>
      <c r="CT29" s="1"/>
      <c r="CU29" s="1"/>
      <c r="CX29" s="1"/>
      <c r="CY29" s="1"/>
      <c r="CZ29" s="1"/>
      <c r="DA29" s="1"/>
      <c r="DB29" s="1"/>
      <c r="DC29" s="1"/>
      <c r="DD29" s="1"/>
      <c r="DE29" s="1"/>
      <c r="DF29" s="1"/>
      <c r="DG29" s="1"/>
      <c r="DH29" s="1"/>
      <c r="DK29" s="44"/>
      <c r="DL29" s="44"/>
      <c r="DM29" s="44"/>
      <c r="DN29" s="44"/>
      <c r="DO29" s="44"/>
      <c r="DP29" s="44"/>
      <c r="DQ29" s="44"/>
    </row>
    <row r="30" spans="1:142" ht="16" x14ac:dyDescent="0.2">
      <c r="A30" s="190" t="str">
        <f>IF('Contract Information'!C70="TA",$EG$1,"")</f>
        <v/>
      </c>
      <c r="B30" s="190"/>
      <c r="C30" s="190"/>
      <c r="D30" s="190"/>
      <c r="E30" s="85"/>
      <c r="F30" s="190" t="str">
        <f>IF('Contract Information'!C70="RA",$EG$1,"")</f>
        <v/>
      </c>
      <c r="G30" s="190"/>
      <c r="H30" s="190"/>
      <c r="I30" s="190"/>
      <c r="J30" s="85"/>
      <c r="K30" s="190" t="str">
        <f>IF('Contract Information'!M60="TA",$EG$1,"")</f>
        <v/>
      </c>
      <c r="L30" s="190"/>
      <c r="M30" s="190"/>
      <c r="N30" s="190"/>
      <c r="P30" s="181" t="str">
        <f>IF('Contract Information'!C74="","",'Contract Information'!C74)</f>
        <v/>
      </c>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Q30" s="181" t="str">
        <f>IF('Contract Information'!C72="","",'Contract Information'!C72)</f>
        <v/>
      </c>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C30" s="186" t="str">
        <f>IF('Contract Information'!C73="","",'Contract Information'!C73)</f>
        <v/>
      </c>
      <c r="CD30" s="186"/>
      <c r="CE30" s="186"/>
      <c r="CF30" s="186"/>
      <c r="CG30" s="186"/>
      <c r="CH30" s="186"/>
      <c r="CI30" s="186"/>
      <c r="CJ30" s="186"/>
      <c r="CK30" s="186"/>
      <c r="CL30" s="186"/>
      <c r="CM30" s="186"/>
      <c r="CN30" s="186"/>
      <c r="CO30" s="186"/>
      <c r="CQ30" s="186" t="str">
        <f>IF('Contract Information'!C74="","",'Contract Information'!C74)</f>
        <v/>
      </c>
      <c r="CR30" s="186"/>
      <c r="CS30" s="186"/>
      <c r="CT30" s="186"/>
      <c r="CU30" s="186"/>
      <c r="CV30" s="186"/>
      <c r="CW30" s="186"/>
      <c r="CX30" s="186"/>
      <c r="CY30" s="186"/>
      <c r="CZ30" s="186"/>
      <c r="DA30" s="186"/>
      <c r="DC30" s="192" t="str">
        <f>IF('Contract Information'!C75="","",'Contract Information'!C75)</f>
        <v/>
      </c>
      <c r="DD30" s="192"/>
      <c r="DE30" s="192"/>
      <c r="DF30" s="192"/>
      <c r="DG30" s="192"/>
      <c r="DH30" s="192"/>
      <c r="DI30" s="192"/>
      <c r="DJ30" s="192"/>
      <c r="DK30" s="192"/>
      <c r="DL30" s="192"/>
      <c r="DM30" s="192"/>
      <c r="DN30" s="192"/>
      <c r="DO30" s="192"/>
      <c r="DP30" s="192"/>
      <c r="DR30" s="197" t="str">
        <f>IF(DC30&lt;&gt;"",DC30/DK$34,"")</f>
        <v/>
      </c>
      <c r="DS30" s="197"/>
      <c r="DT30" s="197"/>
      <c r="DU30" s="197"/>
      <c r="DV30" s="197"/>
      <c r="DW30" s="197"/>
      <c r="DX30" s="197"/>
      <c r="DY30" s="197"/>
    </row>
    <row r="31" spans="1:142" ht="6" customHeight="1" x14ac:dyDescent="0.15">
      <c r="A31" s="2"/>
      <c r="B31" s="2"/>
      <c r="C31" s="2"/>
      <c r="D31" s="2"/>
      <c r="E31" s="2"/>
      <c r="F31" s="2"/>
      <c r="G31" s="2"/>
      <c r="H31" s="2"/>
      <c r="I31" s="2"/>
      <c r="J31" s="2"/>
      <c r="K31" s="2"/>
      <c r="L31" s="2"/>
      <c r="CI31" s="1"/>
      <c r="CJ31" s="1"/>
      <c r="CK31" s="1"/>
      <c r="CL31" s="1"/>
      <c r="CM31" s="1"/>
      <c r="CN31" s="1"/>
      <c r="CO31" s="1"/>
      <c r="CP31" s="1"/>
      <c r="CQ31" s="1"/>
      <c r="CR31" s="1"/>
      <c r="CS31" s="1"/>
      <c r="CT31" s="1"/>
      <c r="CU31" s="1"/>
      <c r="CX31" s="1"/>
      <c r="CY31" s="1"/>
      <c r="CZ31" s="1"/>
      <c r="DA31" s="1"/>
      <c r="DB31" s="1"/>
      <c r="DC31" s="1"/>
      <c r="DD31" s="1"/>
      <c r="DE31" s="1"/>
      <c r="DF31" s="1"/>
      <c r="DG31" s="1"/>
      <c r="DH31" s="1"/>
      <c r="DK31" s="44"/>
      <c r="DL31" s="44"/>
      <c r="DM31" s="44"/>
      <c r="DN31" s="44"/>
      <c r="DO31" s="44"/>
      <c r="DP31" s="44"/>
      <c r="DQ31" s="44"/>
    </row>
    <row r="32" spans="1:142" ht="16" x14ac:dyDescent="0.2">
      <c r="B32" s="85"/>
      <c r="C32" s="85"/>
      <c r="D32" s="85"/>
      <c r="E32" s="85"/>
      <c r="F32" s="2"/>
      <c r="G32" s="2"/>
      <c r="H32" s="85"/>
      <c r="I32" s="85"/>
      <c r="J32" s="85"/>
      <c r="K32" s="208" t="str">
        <f>IF('Contract Information'!C41="TA","TA tuition","")</f>
        <v/>
      </c>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Q32" s="181" t="str">
        <f>IF('Contract Information'!C41="TA","B20010 610042","")</f>
        <v/>
      </c>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C32" s="186" t="str">
        <f>IF('Contract Information'!C41="TA",'Contract Information'!C45,"")</f>
        <v/>
      </c>
      <c r="CD32" s="186"/>
      <c r="CE32" s="186"/>
      <c r="CF32" s="186"/>
      <c r="CG32" s="186"/>
      <c r="CH32" s="186"/>
      <c r="CI32" s="186"/>
      <c r="CJ32" s="186"/>
      <c r="CK32" s="186"/>
      <c r="CL32" s="186"/>
      <c r="CM32" s="186"/>
      <c r="CN32" s="186"/>
      <c r="CO32" s="186"/>
      <c r="CQ32" s="186" t="str">
        <f>IF('Contract Information'!C41="TA",'Contract Information'!C46,"")</f>
        <v/>
      </c>
      <c r="CR32" s="186"/>
      <c r="CS32" s="186"/>
      <c r="CT32" s="186"/>
      <c r="CU32" s="186"/>
      <c r="CV32" s="186"/>
      <c r="CW32" s="186"/>
      <c r="CX32" s="186"/>
      <c r="CY32" s="186"/>
      <c r="CZ32" s="186"/>
      <c r="DA32" s="186"/>
      <c r="DC32" s="192" t="str">
        <f>IF('Contract Information'!C41="TA",EL24,"")</f>
        <v/>
      </c>
      <c r="DD32" s="192"/>
      <c r="DE32" s="192"/>
      <c r="DF32" s="192"/>
      <c r="DG32" s="192"/>
      <c r="DH32" s="192"/>
      <c r="DI32" s="192"/>
      <c r="DJ32" s="192"/>
      <c r="DK32" s="192"/>
      <c r="DL32" s="192"/>
      <c r="DM32" s="192"/>
      <c r="DN32" s="192"/>
      <c r="DO32" s="192"/>
      <c r="DP32" s="192"/>
      <c r="DR32" s="197" t="str">
        <f>IF(DC32&lt;&gt;"",DC32/DK$34,"")</f>
        <v/>
      </c>
      <c r="DS32" s="197"/>
      <c r="DT32" s="197"/>
      <c r="DU32" s="197"/>
      <c r="DV32" s="197"/>
      <c r="DW32" s="197"/>
      <c r="DX32" s="197"/>
      <c r="DY32" s="197"/>
    </row>
    <row r="34" spans="1:139" ht="14" thickBot="1" x14ac:dyDescent="0.2">
      <c r="A34" s="174" t="s">
        <v>137</v>
      </c>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DA34" s="215" t="s">
        <v>131</v>
      </c>
      <c r="DB34" s="215"/>
      <c r="DC34" s="215"/>
      <c r="DD34" s="215"/>
      <c r="DE34" s="215"/>
      <c r="DF34" s="215"/>
      <c r="DG34" s="215"/>
      <c r="DH34" s="215"/>
      <c r="DI34" s="215"/>
      <c r="DJ34" s="215"/>
      <c r="DK34" s="193" t="str">
        <f>IF(SUM(DC22:DM32)&gt;0,SUM(DC22:DM32),"")</f>
        <v/>
      </c>
      <c r="DL34" s="193"/>
      <c r="DM34" s="193"/>
      <c r="DN34" s="193"/>
      <c r="DO34" s="193"/>
      <c r="DP34" s="193"/>
      <c r="DQ34" s="193"/>
      <c r="DR34" s="193"/>
      <c r="DS34" s="193"/>
      <c r="DT34" s="193"/>
      <c r="DU34" s="193"/>
      <c r="DV34" s="193"/>
      <c r="DW34" s="193"/>
      <c r="DX34" s="193"/>
      <c r="DY34" s="193"/>
      <c r="EH34" s="78">
        <f>EI34*2</f>
        <v>7488</v>
      </c>
      <c r="EI34" s="128">
        <f>EH20</f>
        <v>3744</v>
      </c>
    </row>
    <row r="35" spans="1:139" ht="12" customHeight="1" thickTop="1" x14ac:dyDescent="0.15">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row>
    <row r="36" spans="1:139" ht="13.5" customHeight="1" x14ac:dyDescent="0.15">
      <c r="A36" s="187" t="s">
        <v>160</v>
      </c>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84"/>
      <c r="EA36" s="84"/>
      <c r="EB36" s="84"/>
      <c r="EC36" s="84"/>
      <c r="ED36" s="84"/>
      <c r="EE36" s="84"/>
    </row>
    <row r="37" spans="1:139" ht="13.5" customHeight="1" x14ac:dyDescent="0.15">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89"/>
      <c r="EA37" s="89"/>
      <c r="EB37" s="89"/>
      <c r="EC37" s="198"/>
      <c r="ED37" s="198"/>
      <c r="EE37" s="198"/>
      <c r="EF37" s="198"/>
    </row>
    <row r="38" spans="1:139" ht="5.25" hidden="1" customHeight="1" x14ac:dyDescent="0.1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9"/>
      <c r="EA38" s="89"/>
      <c r="EB38" s="89"/>
      <c r="EC38" s="198"/>
      <c r="ED38" s="198"/>
      <c r="EE38" s="198"/>
      <c r="EF38" s="198"/>
    </row>
    <row r="39" spans="1:139" ht="68" customHeight="1" x14ac:dyDescent="0.15">
      <c r="A39" s="203" t="str">
        <f>"Additional Information: "&amp;'Contract Information'!C78</f>
        <v xml:space="preserve">Additional Information: </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88"/>
      <c r="EA39" s="88"/>
      <c r="EB39" s="88"/>
      <c r="EC39" s="198"/>
      <c r="ED39" s="198"/>
      <c r="EE39" s="198"/>
      <c r="EF39" s="198"/>
      <c r="EG39" t="s">
        <v>140</v>
      </c>
    </row>
    <row r="40" spans="1:139" ht="6" customHeight="1" x14ac:dyDescent="0.15">
      <c r="DZ40" s="2"/>
      <c r="EA40" s="2"/>
      <c r="EB40" s="2"/>
      <c r="EC40" s="198"/>
      <c r="ED40" s="198"/>
      <c r="EE40" s="198"/>
      <c r="EF40" s="198"/>
    </row>
    <row r="41" spans="1:139" x14ac:dyDescent="0.15">
      <c r="A41" s="188" t="s">
        <v>78</v>
      </c>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c r="BV41" s="188"/>
      <c r="BW41" s="188"/>
      <c r="BX41" s="188"/>
      <c r="BY41" s="188"/>
      <c r="BZ41" s="188"/>
      <c r="CA41" s="188"/>
      <c r="CB41" s="188"/>
      <c r="CC41" s="188"/>
      <c r="CD41" s="188"/>
      <c r="CE41" s="188"/>
      <c r="CF41" s="188"/>
      <c r="CG41" s="188"/>
      <c r="CH41" s="188"/>
      <c r="CI41" s="188"/>
      <c r="CJ41" s="188"/>
      <c r="CK41" s="188"/>
      <c r="CL41" s="188"/>
      <c r="CM41" s="188"/>
      <c r="CN41" s="188"/>
      <c r="CO41" s="188"/>
      <c r="CP41" s="188"/>
      <c r="CQ41" s="188"/>
      <c r="CR41" s="188"/>
      <c r="CS41" s="188"/>
      <c r="CT41" s="188"/>
      <c r="CU41" s="188"/>
      <c r="CV41" s="188"/>
      <c r="CW41" s="188"/>
      <c r="CX41" s="188"/>
      <c r="CY41" s="188"/>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W41" s="188"/>
      <c r="DX41" s="188"/>
      <c r="DY41" s="188"/>
      <c r="DZ41" s="90"/>
      <c r="EA41" s="90"/>
      <c r="EB41" s="90"/>
      <c r="EC41" s="45"/>
      <c r="ED41" s="45"/>
      <c r="EE41" s="45"/>
    </row>
    <row r="42" spans="1:139" ht="9" customHeight="1" x14ac:dyDescent="0.15"/>
    <row r="43" spans="1:139" ht="16" x14ac:dyDescent="0.2">
      <c r="A43" s="9" t="s">
        <v>81</v>
      </c>
      <c r="AB43" s="90"/>
      <c r="AC43" s="90"/>
      <c r="AD43" s="90"/>
      <c r="AE43" s="90"/>
      <c r="AF43" s="90"/>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U43" s="185" t="s">
        <v>136</v>
      </c>
      <c r="CV43" s="185"/>
      <c r="CW43" s="185"/>
      <c r="CX43" s="185"/>
      <c r="CY43" s="185"/>
      <c r="CZ43" s="185"/>
      <c r="DA43" s="185"/>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row>
    <row r="44" spans="1:139" ht="12.75" customHeight="1" x14ac:dyDescent="0.15">
      <c r="BA44" s="124" t="s">
        <v>4</v>
      </c>
    </row>
    <row r="45" spans="1:139" ht="16" x14ac:dyDescent="0.2">
      <c r="A45" s="9" t="s">
        <v>72</v>
      </c>
      <c r="AB45" s="90"/>
      <c r="AC45" s="90"/>
      <c r="AD45" s="90"/>
      <c r="AE45" s="90"/>
      <c r="AF45" s="90"/>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90"/>
      <c r="CT45" s="90"/>
      <c r="CU45" s="185" t="s">
        <v>136</v>
      </c>
      <c r="CV45" s="185"/>
      <c r="CW45" s="185"/>
      <c r="CX45" s="185"/>
      <c r="CY45" s="185"/>
      <c r="CZ45" s="185"/>
      <c r="DA45" s="185"/>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row>
    <row r="46" spans="1:139" ht="9" customHeight="1" x14ac:dyDescent="0.15"/>
    <row r="47" spans="1:139" ht="16" x14ac:dyDescent="0.2">
      <c r="A47" s="9" t="s">
        <v>167</v>
      </c>
      <c r="AB47" s="90"/>
      <c r="AC47" s="90"/>
      <c r="AD47" s="90"/>
      <c r="AE47" s="90"/>
      <c r="AF47" s="90"/>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90"/>
      <c r="CT47" s="90"/>
      <c r="CU47" s="185" t="s">
        <v>136</v>
      </c>
      <c r="CV47" s="185"/>
      <c r="CW47" s="185"/>
      <c r="CX47" s="185"/>
      <c r="CY47" s="185"/>
      <c r="CZ47" s="185"/>
      <c r="DA47" s="185"/>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row>
    <row r="48" spans="1:139" ht="9" customHeight="1" x14ac:dyDescent="0.15"/>
    <row r="49" spans="1:135" ht="16" x14ac:dyDescent="0.2">
      <c r="A49" s="9" t="s">
        <v>41</v>
      </c>
      <c r="AB49" s="90"/>
      <c r="AC49" s="90"/>
      <c r="AD49" s="90"/>
      <c r="AE49" s="90"/>
      <c r="AF49" s="90"/>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90"/>
      <c r="CT49" s="90"/>
      <c r="CU49" s="185" t="s">
        <v>136</v>
      </c>
      <c r="CV49" s="185"/>
      <c r="CW49" s="185"/>
      <c r="CX49" s="185"/>
      <c r="CY49" s="185"/>
      <c r="CZ49" s="185"/>
      <c r="DA49" s="185"/>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row>
    <row r="50" spans="1:135" ht="9" customHeight="1" x14ac:dyDescent="0.15"/>
    <row r="51" spans="1:135" ht="16" x14ac:dyDescent="0.2">
      <c r="A51" s="9" t="s">
        <v>5</v>
      </c>
      <c r="AB51" s="90"/>
      <c r="AC51" s="90"/>
      <c r="AD51" s="90"/>
      <c r="AE51" s="90"/>
      <c r="AF51" s="90"/>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90"/>
      <c r="CT51" s="90"/>
      <c r="CU51" s="185" t="s">
        <v>136</v>
      </c>
      <c r="CV51" s="185"/>
      <c r="CW51" s="185"/>
      <c r="CX51" s="185"/>
      <c r="CY51" s="185"/>
      <c r="CZ51" s="185"/>
      <c r="DA51" s="185"/>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row>
    <row r="52" spans="1:135" ht="12.75" customHeight="1" x14ac:dyDescent="0.15">
      <c r="V52" s="153" t="s">
        <v>144</v>
      </c>
    </row>
    <row r="53" spans="1:135" ht="16" x14ac:dyDescent="0.2">
      <c r="A53" s="9" t="s">
        <v>73</v>
      </c>
      <c r="B53" s="9"/>
      <c r="AB53" s="90"/>
      <c r="AC53" s="90"/>
      <c r="AD53" s="90"/>
      <c r="AE53" s="90"/>
      <c r="AF53" s="90"/>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90"/>
      <c r="CT53" s="90"/>
      <c r="CU53" s="185" t="s">
        <v>136</v>
      </c>
      <c r="CV53" s="185"/>
      <c r="CW53" s="185"/>
      <c r="CX53" s="185"/>
      <c r="CY53" s="185"/>
      <c r="CZ53" s="185"/>
      <c r="DA53" s="185"/>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row>
    <row r="54" spans="1:135" ht="9" customHeight="1" x14ac:dyDescent="0.15">
      <c r="A54" s="2"/>
      <c r="B54" s="2"/>
      <c r="C54" s="2"/>
      <c r="D54" s="2"/>
      <c r="E54" s="2"/>
      <c r="F54" s="2"/>
      <c r="G54" s="2"/>
      <c r="H54" s="2"/>
      <c r="I54" s="2"/>
      <c r="J54" s="2"/>
      <c r="K54" s="2"/>
      <c r="L54" s="2"/>
      <c r="M54" s="2"/>
      <c r="N54" s="2"/>
      <c r="O54" s="2"/>
      <c r="P54" s="2"/>
      <c r="Q54" s="2"/>
      <c r="R54" s="2"/>
      <c r="S54" s="2"/>
      <c r="T54" s="2"/>
      <c r="U54" s="2"/>
      <c r="W54" s="2"/>
      <c r="X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row>
    <row r="55" spans="1:135" ht="16" x14ac:dyDescent="0.2">
      <c r="A55" s="9" t="s">
        <v>155</v>
      </c>
      <c r="B55" s="9"/>
      <c r="AB55" s="90"/>
      <c r="AC55" s="90"/>
      <c r="AD55" s="90"/>
      <c r="AE55" s="90"/>
      <c r="AF55" s="90"/>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90"/>
      <c r="CT55" s="90"/>
      <c r="CU55" s="185" t="s">
        <v>136</v>
      </c>
      <c r="CV55" s="185"/>
      <c r="CW55" s="185"/>
      <c r="CX55" s="185"/>
      <c r="CY55" s="185"/>
      <c r="CZ55" s="185"/>
      <c r="DA55" s="185"/>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row>
    <row r="56" spans="1:135" ht="9" customHeight="1" x14ac:dyDescent="0.15">
      <c r="A56" s="2"/>
      <c r="B56" s="2"/>
      <c r="C56" s="2"/>
      <c r="D56" s="2"/>
      <c r="E56" s="2"/>
      <c r="F56" s="2"/>
      <c r="G56" s="2"/>
      <c r="H56" s="2"/>
      <c r="I56" s="2"/>
      <c r="J56" s="2"/>
      <c r="K56" s="2"/>
      <c r="L56" s="2"/>
      <c r="M56" s="2"/>
      <c r="N56" s="2"/>
      <c r="O56" s="2"/>
      <c r="P56" s="2"/>
      <c r="Q56" s="2"/>
      <c r="R56" s="2"/>
      <c r="S56" s="2"/>
      <c r="T56" s="2"/>
      <c r="U56" s="2"/>
      <c r="W56" s="2"/>
      <c r="X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5" ht="16" x14ac:dyDescent="0.2">
      <c r="A57" s="9" t="s">
        <v>141</v>
      </c>
      <c r="B57" s="9"/>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t="s">
        <v>142</v>
      </c>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L57" s="130"/>
      <c r="CM57" s="130"/>
      <c r="CN57" s="131" t="s">
        <v>139</v>
      </c>
      <c r="CO57" s="130"/>
      <c r="CP57" s="130"/>
      <c r="CQ57" s="130"/>
      <c r="CR57" s="130"/>
      <c r="CS57" s="90"/>
      <c r="CT57" s="90"/>
      <c r="CU57" s="129"/>
      <c r="CV57" s="129"/>
      <c r="CW57" s="129"/>
      <c r="CX57" s="129"/>
      <c r="CY57" s="129"/>
      <c r="CZ57" s="129"/>
      <c r="DA57" s="129"/>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row>
    <row r="58" spans="1:135" ht="9" customHeight="1" x14ac:dyDescent="0.15">
      <c r="A58" s="2"/>
      <c r="B58" s="2"/>
      <c r="C58" s="2"/>
      <c r="D58" s="2"/>
      <c r="E58" s="2"/>
      <c r="F58" s="2"/>
      <c r="G58" s="2"/>
      <c r="H58" s="2"/>
      <c r="I58" s="2"/>
      <c r="J58" s="2"/>
      <c r="K58" s="2"/>
      <c r="L58" s="2"/>
      <c r="M58" s="2"/>
      <c r="N58" s="2"/>
      <c r="O58" s="2"/>
      <c r="P58" s="2"/>
      <c r="Q58" s="2"/>
      <c r="R58" s="2"/>
      <c r="S58" s="2"/>
      <c r="T58" s="2"/>
      <c r="U58" s="2"/>
      <c r="W58" s="2"/>
      <c r="X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5" ht="16" x14ac:dyDescent="0.2">
      <c r="A59" s="9" t="s">
        <v>143</v>
      </c>
      <c r="B59" s="9"/>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t="s">
        <v>142</v>
      </c>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L59" s="130"/>
      <c r="CM59" s="130"/>
      <c r="CN59" s="131" t="s">
        <v>139</v>
      </c>
      <c r="CO59" s="130"/>
      <c r="CP59" s="130"/>
      <c r="CQ59" s="130"/>
      <c r="CR59" s="130"/>
      <c r="CS59" s="90"/>
      <c r="CT59" s="90"/>
      <c r="CU59" s="145"/>
      <c r="CV59" s="145"/>
      <c r="CW59" s="145"/>
      <c r="CX59" s="145"/>
      <c r="CY59" s="145"/>
      <c r="CZ59" s="145"/>
      <c r="DA59" s="145"/>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row>
    <row r="60" spans="1:135" ht="9" customHeight="1" x14ac:dyDescent="0.15">
      <c r="A60" s="2"/>
      <c r="B60" s="2"/>
      <c r="C60" s="2"/>
      <c r="D60" s="2"/>
      <c r="E60" s="2"/>
      <c r="F60" s="2"/>
      <c r="G60" s="2"/>
      <c r="H60" s="2"/>
      <c r="I60" s="2"/>
      <c r="J60" s="2"/>
      <c r="K60" s="2"/>
      <c r="L60" s="2"/>
      <c r="M60" s="2"/>
      <c r="N60" s="2"/>
      <c r="O60" s="2"/>
      <c r="P60" s="2"/>
      <c r="Q60" s="2"/>
      <c r="R60" s="2"/>
      <c r="S60" s="2"/>
      <c r="T60" s="2"/>
      <c r="U60" s="2"/>
      <c r="W60" s="2"/>
      <c r="X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row>
    <row r="61" spans="1:135" ht="14" thickBot="1" x14ac:dyDescent="0.2">
      <c r="A61" s="157"/>
      <c r="B61" s="157"/>
      <c r="C61" s="157"/>
      <c r="D61" s="157"/>
      <c r="E61" s="157"/>
      <c r="F61" s="157"/>
      <c r="G61" s="157"/>
      <c r="H61" s="157"/>
      <c r="I61" s="157"/>
      <c r="J61" s="157"/>
      <c r="K61" s="157"/>
      <c r="L61" s="157"/>
      <c r="M61" s="157"/>
      <c r="N61" s="157"/>
      <c r="O61" s="157"/>
      <c r="P61" s="3"/>
      <c r="Q61" s="3"/>
      <c r="R61" s="3"/>
      <c r="S61" s="3"/>
      <c r="T61" s="116"/>
      <c r="U61" s="116"/>
      <c r="V61" s="116"/>
      <c r="W61" s="116"/>
      <c r="X61" s="116"/>
      <c r="Y61" s="116"/>
      <c r="Z61" s="3"/>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3"/>
      <c r="AZ61" s="116"/>
      <c r="BA61" s="116"/>
      <c r="BB61" s="116"/>
      <c r="BC61" s="116"/>
      <c r="BD61" s="116"/>
      <c r="BE61" s="116"/>
      <c r="BF61" s="116"/>
      <c r="BG61" s="116"/>
      <c r="BH61" s="116"/>
      <c r="BI61" s="116"/>
      <c r="BJ61" s="116"/>
      <c r="BK61" s="116"/>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2"/>
      <c r="EA61" s="2"/>
      <c r="EB61" s="2"/>
      <c r="EC61" s="2"/>
      <c r="ED61" s="3"/>
      <c r="EE61" s="3"/>
    </row>
    <row r="63" spans="1:135" x14ac:dyDescent="0.15">
      <c r="A63" s="5" t="s">
        <v>74</v>
      </c>
      <c r="B63" s="5"/>
      <c r="C63" s="5"/>
      <c r="D63" s="5"/>
      <c r="E63" s="5"/>
      <c r="F63" s="5"/>
      <c r="G63" s="5"/>
      <c r="H63" s="5"/>
      <c r="I63" s="5"/>
      <c r="J63" s="5"/>
      <c r="K63" s="5"/>
      <c r="L63" s="5"/>
      <c r="M63" s="5"/>
      <c r="N63" s="5"/>
      <c r="O63" s="5"/>
      <c r="P63" s="5"/>
      <c r="Q63" s="5"/>
      <c r="R63" s="5"/>
      <c r="S63" s="5"/>
      <c r="T63" s="5"/>
      <c r="U63" s="5"/>
      <c r="V63" s="5"/>
      <c r="W63" s="5"/>
      <c r="X63" s="4"/>
      <c r="Y63" s="4"/>
      <c r="Z63" s="4"/>
    </row>
    <row r="65" spans="1:114" x14ac:dyDescent="0.15">
      <c r="H65" s="189" t="s">
        <v>132</v>
      </c>
      <c r="I65" s="189"/>
      <c r="J65" s="189"/>
      <c r="K65" s="189"/>
      <c r="L65" s="189"/>
      <c r="M65" s="189"/>
      <c r="N65" s="189"/>
      <c r="O65" s="189"/>
      <c r="P65" s="189"/>
      <c r="Q65" s="189"/>
      <c r="R65" s="189"/>
      <c r="S65" s="189"/>
      <c r="T65" s="189"/>
      <c r="U65" s="189"/>
      <c r="V65" s="189"/>
      <c r="W65" s="189"/>
      <c r="X65" s="189"/>
      <c r="Y65" s="189"/>
      <c r="Z65" s="189"/>
      <c r="AA65" s="189"/>
      <c r="AB65" s="189"/>
      <c r="AC65" s="189"/>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L65" s="189" t="s">
        <v>134</v>
      </c>
      <c r="BM65" s="189"/>
      <c r="BN65" s="189"/>
      <c r="BO65" s="189"/>
      <c r="BP65" s="189"/>
      <c r="BQ65" s="189"/>
      <c r="BR65" s="189"/>
      <c r="BS65" s="189"/>
      <c r="BT65" s="189"/>
      <c r="BU65" s="189"/>
      <c r="BV65" s="189"/>
      <c r="BW65" s="189"/>
      <c r="BX65" s="189"/>
      <c r="BY65" s="189"/>
      <c r="BZ65" s="189"/>
      <c r="CA65" s="189"/>
      <c r="CB65" s="189"/>
      <c r="CC65" s="189"/>
      <c r="CD65" s="189"/>
      <c r="CE65" s="189"/>
      <c r="CF65" s="189"/>
      <c r="CG65" s="189"/>
      <c r="CH65" s="189"/>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row>
    <row r="67" spans="1:114" x14ac:dyDescent="0.15">
      <c r="A67" s="189" t="s">
        <v>133</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L67" s="189" t="s">
        <v>135</v>
      </c>
      <c r="BM67" s="189"/>
      <c r="BN67" s="189"/>
      <c r="BO67" s="189"/>
      <c r="BP67" s="189"/>
      <c r="BQ67" s="189"/>
      <c r="BR67" s="189"/>
      <c r="BS67" s="189"/>
      <c r="BT67" s="189"/>
      <c r="BU67" s="189"/>
      <c r="BV67" s="189"/>
      <c r="BW67" s="189"/>
      <c r="BX67" s="189"/>
      <c r="BY67" s="189"/>
      <c r="BZ67" s="189"/>
      <c r="CA67" s="189"/>
      <c r="CB67" s="189"/>
      <c r="CC67" s="189"/>
      <c r="CD67" s="189"/>
      <c r="CE67" s="189"/>
      <c r="CF67" s="189"/>
      <c r="CG67" s="189"/>
      <c r="CH67" s="189"/>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row>
  </sheetData>
  <sheetProtection sheet="1" objects="1" scenarios="1"/>
  <mergeCells count="150">
    <mergeCell ref="DN2:DY2"/>
    <mergeCell ref="BR15:DW15"/>
    <mergeCell ref="AG55:CR55"/>
    <mergeCell ref="CU55:DA55"/>
    <mergeCell ref="DB55:DY55"/>
    <mergeCell ref="K20:N20"/>
    <mergeCell ref="P20:AO20"/>
    <mergeCell ref="K22:N22"/>
    <mergeCell ref="P22:AO22"/>
    <mergeCell ref="K24:N24"/>
    <mergeCell ref="P24:AO24"/>
    <mergeCell ref="K26:N26"/>
    <mergeCell ref="P26:AO26"/>
    <mergeCell ref="K28:N28"/>
    <mergeCell ref="P28:AO28"/>
    <mergeCell ref="K30:N30"/>
    <mergeCell ref="P30:AO30"/>
    <mergeCell ref="A21:N21"/>
    <mergeCell ref="BW11:CB11"/>
    <mergeCell ref="AB11:AE11"/>
    <mergeCell ref="AQ22:CA22"/>
    <mergeCell ref="DH2:DM2"/>
    <mergeCell ref="DA34:DJ34"/>
    <mergeCell ref="DR32:DY32"/>
    <mergeCell ref="A6:DY6"/>
    <mergeCell ref="AQ24:CA24"/>
    <mergeCell ref="CC24:CO24"/>
    <mergeCell ref="CQ26:DA26"/>
    <mergeCell ref="A9:I9"/>
    <mergeCell ref="CA9:CP9"/>
    <mergeCell ref="BT11:BV11"/>
    <mergeCell ref="BK11:BR11"/>
    <mergeCell ref="BT14:CC14"/>
    <mergeCell ref="DI11:DS11"/>
    <mergeCell ref="CC11:CH11"/>
    <mergeCell ref="CK11:CN11"/>
    <mergeCell ref="K9:BR9"/>
    <mergeCell ref="CR9:DY9"/>
    <mergeCell ref="A24:D24"/>
    <mergeCell ref="DF11:DH11"/>
    <mergeCell ref="DT11:DY11"/>
    <mergeCell ref="CO11:CW11"/>
    <mergeCell ref="F30:I30"/>
    <mergeCell ref="A39:DY39"/>
    <mergeCell ref="DR21:DY21"/>
    <mergeCell ref="DR28:DY28"/>
    <mergeCell ref="DR30:DY30"/>
    <mergeCell ref="CQ30:DA30"/>
    <mergeCell ref="DC20:DM20"/>
    <mergeCell ref="DC22:DP22"/>
    <mergeCell ref="CX11:DC11"/>
    <mergeCell ref="BB17:BE17"/>
    <mergeCell ref="K32:AO32"/>
    <mergeCell ref="DR22:DY22"/>
    <mergeCell ref="A34:CW35"/>
    <mergeCell ref="AQ28:CA28"/>
    <mergeCell ref="CC28:CO28"/>
    <mergeCell ref="CQ28:DA28"/>
    <mergeCell ref="F28:I28"/>
    <mergeCell ref="BQ14:BS14"/>
    <mergeCell ref="P17:R17"/>
    <mergeCell ref="S17:AN17"/>
    <mergeCell ref="BO17:BV17"/>
    <mergeCell ref="CC20:CO20"/>
    <mergeCell ref="F20:I20"/>
    <mergeCell ref="CC19:DA19"/>
    <mergeCell ref="EC37:EF40"/>
    <mergeCell ref="AQ26:CA26"/>
    <mergeCell ref="DC24:DP24"/>
    <mergeCell ref="DC28:DP28"/>
    <mergeCell ref="A11:M11"/>
    <mergeCell ref="AR14:AY14"/>
    <mergeCell ref="AO14:AQ14"/>
    <mergeCell ref="AE14:AK14"/>
    <mergeCell ref="AB14:AD14"/>
    <mergeCell ref="S14:X14"/>
    <mergeCell ref="A14:I14"/>
    <mergeCell ref="T11:Y11"/>
    <mergeCell ref="P14:R14"/>
    <mergeCell ref="CC22:CO22"/>
    <mergeCell ref="CE12:DD12"/>
    <mergeCell ref="V12:AM12"/>
    <mergeCell ref="CJ14:CS14"/>
    <mergeCell ref="CG14:CI14"/>
    <mergeCell ref="AF11:AP11"/>
    <mergeCell ref="P11:S11"/>
    <mergeCell ref="A22:D22"/>
    <mergeCell ref="A28:D28"/>
    <mergeCell ref="F22:I22"/>
    <mergeCell ref="CC26:CO26"/>
    <mergeCell ref="AQ30:CA30"/>
    <mergeCell ref="CC30:CO30"/>
    <mergeCell ref="A30:D30"/>
    <mergeCell ref="BC14:BE14"/>
    <mergeCell ref="BF14:BM14"/>
    <mergeCell ref="DC30:DP30"/>
    <mergeCell ref="DC32:DP32"/>
    <mergeCell ref="DK34:DY34"/>
    <mergeCell ref="F24:I24"/>
    <mergeCell ref="A20:D20"/>
    <mergeCell ref="BF17:BN17"/>
    <mergeCell ref="A26:D26"/>
    <mergeCell ref="F26:I26"/>
    <mergeCell ref="CQ24:DA24"/>
    <mergeCell ref="CQ20:DA20"/>
    <mergeCell ref="CS17:CU17"/>
    <mergeCell ref="CV17:DQ17"/>
    <mergeCell ref="DR24:DY24"/>
    <mergeCell ref="DR20:DY20"/>
    <mergeCell ref="AQ20:CA20"/>
    <mergeCell ref="CQ22:DA22"/>
    <mergeCell ref="DR26:DY26"/>
    <mergeCell ref="DC26:DP26"/>
    <mergeCell ref="CC32:CO32"/>
    <mergeCell ref="BL67:CH67"/>
    <mergeCell ref="BL65:CH65"/>
    <mergeCell ref="CJ67:DJ67"/>
    <mergeCell ref="A67:AC67"/>
    <mergeCell ref="H65:AC65"/>
    <mergeCell ref="CJ65:DJ65"/>
    <mergeCell ref="AE67:BE67"/>
    <mergeCell ref="AE65:BE65"/>
    <mergeCell ref="AG47:CR47"/>
    <mergeCell ref="CU49:DA49"/>
    <mergeCell ref="DB47:DY47"/>
    <mergeCell ref="CU47:DA47"/>
    <mergeCell ref="DB57:DY57"/>
    <mergeCell ref="AG57:BG57"/>
    <mergeCell ref="BH57:CH57"/>
    <mergeCell ref="AG53:CR53"/>
    <mergeCell ref="AG59:BG59"/>
    <mergeCell ref="BH59:CH59"/>
    <mergeCell ref="DB59:DY59"/>
    <mergeCell ref="AG51:CR51"/>
    <mergeCell ref="DB49:DY49"/>
    <mergeCell ref="CU51:DA51"/>
    <mergeCell ref="DB51:DY51"/>
    <mergeCell ref="CU53:DA53"/>
    <mergeCell ref="DB53:DY53"/>
    <mergeCell ref="AG49:CR49"/>
    <mergeCell ref="AQ32:CA32"/>
    <mergeCell ref="CU45:DA45"/>
    <mergeCell ref="AG43:CR43"/>
    <mergeCell ref="CU43:DA43"/>
    <mergeCell ref="DB43:DY43"/>
    <mergeCell ref="AG45:CR45"/>
    <mergeCell ref="DB45:DY45"/>
    <mergeCell ref="CQ32:DA32"/>
    <mergeCell ref="A36:DY37"/>
    <mergeCell ref="A41:DY41"/>
  </mergeCells>
  <phoneticPr fontId="3" type="noConversion"/>
  <pageMargins left="0.8" right="0.25" top="0.5" bottom="0.67" header="0.25" footer="0.42"/>
  <pageSetup scale="77" orientation="portrait"/>
  <headerFooter alignWithMargins="0">
    <oddFooter>&amp;R&amp;8ver.:  4/16/2019</oddFooter>
  </headerFooter>
  <colBreaks count="1" manualBreakCount="1">
    <brk id="135"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Contract Information</vt:lpstr>
      <vt:lpstr>Cover</vt:lpstr>
      <vt:lpstr>Contract</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DJohnson</dc:creator>
  <cp:lastModifiedBy>Lorie M. Liebrock</cp:lastModifiedBy>
  <cp:lastPrinted>2019-04-17T04:50:04Z</cp:lastPrinted>
  <dcterms:created xsi:type="dcterms:W3CDTF">2006-02-23T22:33:43Z</dcterms:created>
  <dcterms:modified xsi:type="dcterms:W3CDTF">2019-04-17T04:50:53Z</dcterms:modified>
</cp:coreProperties>
</file>