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100" windowHeight="9855" firstSheet="11" activeTab="11"/>
  </bookViews>
  <sheets>
    <sheet name="A-SC Process Flowchart" sheetId="1" r:id="rId1"/>
    <sheet name="B-SC-Registration Form" sheetId="2" r:id="rId2"/>
    <sheet name="C-Financial Mgmt" sheetId="3" r:id="rId3"/>
    <sheet name="D-Sample Rate Calculations" sheetId="4" r:id="rId4"/>
    <sheet name="D1-machine hrs" sheetId="5" r:id="rId5"/>
    <sheet name="D2-output-copies" sheetId="6" r:id="rId6"/>
    <sheet name="E-Allow-Unallowable" sheetId="7" r:id="rId7"/>
    <sheet name="F-Operating Report-Blank" sheetId="8" r:id="rId8"/>
    <sheet name="F-Operating Report-Example" sheetId="9" r:id="rId9"/>
    <sheet name="G-JV-Internal Users" sheetId="10" r:id="rId10"/>
    <sheet name="H-External-Invoice" sheetId="11" r:id="rId11"/>
    <sheet name="I-Annual Rate Validation Form" sheetId="12" r:id="rId12"/>
  </sheets>
  <definedNames>
    <definedName name="Excel_BuiltIn_Print_Area_1">#REF!</definedName>
    <definedName name="_xlnm.Print_Area" localSheetId="0">'A-SC Process Flowchart'!$A$1:$I$54</definedName>
    <definedName name="_xlnm.Print_Area" localSheetId="2">'C-Financial Mgmt'!$B$1:$I$92</definedName>
    <definedName name="_xlnm.Print_Area" localSheetId="4">'D1-machine hrs'!$A$1:$J$59</definedName>
    <definedName name="_xlnm.Print_Area" localSheetId="5">'D2-output-copies'!$A$1:$K$50</definedName>
    <definedName name="_xlnm.Print_Area" localSheetId="6">'E-Allow-Unallowable'!$A$1:$K$52</definedName>
    <definedName name="_xlnm.Print_Area" localSheetId="10">'H-External-Invoice'!$A$1:$N$46</definedName>
    <definedName name="_xlnm.Print_Area" localSheetId="11">'I-Annual Rate Validation Form'!$A$1:$E$51</definedName>
  </definedNames>
  <calcPr fullCalcOnLoad="1"/>
</workbook>
</file>

<file path=xl/sharedStrings.xml><?xml version="1.0" encoding="utf-8"?>
<sst xmlns="http://schemas.openxmlformats.org/spreadsheetml/2006/main" count="540" uniqueCount="322">
  <si>
    <t xml:space="preserve"> </t>
  </si>
  <si>
    <t>Salaries</t>
  </si>
  <si>
    <t>Fringe Benefits</t>
  </si>
  <si>
    <t>Travel</t>
  </si>
  <si>
    <t>Equipment repair</t>
  </si>
  <si>
    <t>Equipment depreciation</t>
  </si>
  <si>
    <t>Insurance</t>
  </si>
  <si>
    <t>Less</t>
  </si>
  <si>
    <t>Add</t>
  </si>
  <si>
    <t>Sub Total</t>
  </si>
  <si>
    <t>Estimated units of service</t>
  </si>
  <si>
    <t>Materials &amp; Supplies</t>
  </si>
  <si>
    <t>External</t>
  </si>
  <si>
    <t>Other Expenses - Allowable</t>
  </si>
  <si>
    <t>Federal</t>
  </si>
  <si>
    <t xml:space="preserve">Operations &amp; Maintenance </t>
  </si>
  <si>
    <t>Rental or service contracts</t>
  </si>
  <si>
    <t>NEW MEXICO TECH</t>
  </si>
  <si>
    <t>Service Center Name:</t>
  </si>
  <si>
    <t>Initiating Department:</t>
  </si>
  <si>
    <t>Title</t>
  </si>
  <si>
    <t>Bldg/Room#</t>
  </si>
  <si>
    <t>E-mail address</t>
  </si>
  <si>
    <t>Phone</t>
  </si>
  <si>
    <t>Describe the usage base to be used in the rate calculation (i.e., labor hours, number of units processed,</t>
  </si>
  <si>
    <t>Describe how records of usage will be accumulated and maintained:</t>
  </si>
  <si>
    <t>Date:</t>
  </si>
  <si>
    <t>FINANCIAL MANAGEMENT OF SERVICE CENTERS</t>
  </si>
  <si>
    <t>BILLING RATE COMPUTATION</t>
  </si>
  <si>
    <t>Budgeted Usage Base</t>
  </si>
  <si>
    <t>Total Revenue</t>
  </si>
  <si>
    <t>Total Expenses</t>
  </si>
  <si>
    <t>Surplus</t>
  </si>
  <si>
    <t>Budgeted Expense</t>
  </si>
  <si>
    <t>Total Budgeted Expense</t>
  </si>
  <si>
    <t>FY 2007</t>
  </si>
  <si>
    <t>FY 2008</t>
  </si>
  <si>
    <t>Budgeted</t>
  </si>
  <si>
    <t>Notes:</t>
  </si>
  <si>
    <t>RESTRICTED FUNDS DEPARTMENT/COST ACCOUNTING OFFICE</t>
  </si>
  <si>
    <t>Service Center Manager:</t>
  </si>
  <si>
    <t>Service Center Manager</t>
  </si>
  <si>
    <t>Director of Finance</t>
  </si>
  <si>
    <t xml:space="preserve">Allocation of related space </t>
  </si>
  <si>
    <t xml:space="preserve">Materials &amp; supplies used, not "excess" </t>
  </si>
  <si>
    <t>Unallowable Expenses</t>
  </si>
  <si>
    <t>Indirect cost is generated at the time the restricted fund burdens MTDC.</t>
  </si>
  <si>
    <t>or Internal</t>
  </si>
  <si>
    <t>If SSF space is not identified to the SSF, the SSF space should be assigned to OIA.</t>
  </si>
  <si>
    <t>When burdening the SSF with space related costs, identify square feet occupied by the SSF.</t>
  </si>
  <si>
    <t>Typical units:  machine time, hours of labor, number of users, number of samples</t>
  </si>
  <si>
    <t>pieces of glassware, pages, etc.</t>
  </si>
  <si>
    <t>User</t>
  </si>
  <si>
    <t>&gt;</t>
  </si>
  <si>
    <t>Internal/Federal Billing Rate</t>
  </si>
  <si>
    <t>External User Billing Rate</t>
  </si>
  <si>
    <t>SAMPLE RATE CALCULATIONS</t>
  </si>
  <si>
    <t>1.  Calculate estimated production hours per person @ 100% time:</t>
  </si>
  <si>
    <t>Subtotal</t>
  </si>
  <si>
    <t>Less:</t>
  </si>
  <si>
    <t>Vacation (22 days * 7.37 hours/day)</t>
  </si>
  <si>
    <t xml:space="preserve">Estimated contingency for sick and </t>
  </si>
  <si>
    <t xml:space="preserve">  down time (10 days * 7.37 hours/day)</t>
  </si>
  <si>
    <t>hours</t>
  </si>
  <si>
    <t>Total estimated production hours per person</t>
  </si>
  <si>
    <t>2.  Multiply times the number of employees:</t>
  </si>
  <si>
    <t>billable hours</t>
  </si>
  <si>
    <t>3.  Divide total estimated annual costs of operation by</t>
  </si>
  <si>
    <t>Calculate estimated production hours per person @ 100% time:</t>
  </si>
  <si>
    <t>Multiply times the number of employees:</t>
  </si>
  <si>
    <t>per hour</t>
  </si>
  <si>
    <t>Total Costs</t>
  </si>
  <si>
    <t xml:space="preserve">Consumption Rate = </t>
  </si>
  <si>
    <t>Billable Hours</t>
  </si>
  <si>
    <t>EXAMPLE 2:  ESTIMATING UNIT COST (OUTPUT APPROACH)</t>
  </si>
  <si>
    <t>Unit Cost =</t>
  </si>
  <si>
    <t xml:space="preserve">Copies </t>
  </si>
  <si>
    <t>per copy</t>
  </si>
  <si>
    <t>Budgeted Expenses +/- Prior Year Under/Over Recoveries</t>
  </si>
  <si>
    <t>Example 1:  Service Center with a Surplus at year end</t>
  </si>
  <si>
    <t>Example 2:  Service Center with a Deficit at year end</t>
  </si>
  <si>
    <t>Deficit</t>
  </si>
  <si>
    <t>Plus Prior Year Deficit</t>
  </si>
  <si>
    <t>Less Prior Year Surplus</t>
  </si>
  <si>
    <t>Budgeted usage base is the volume of work expected to be performed, expressed in units.</t>
  </si>
  <si>
    <t>EXAMPLE 1:  ESTIMATING LABOR HOURS (CONSUMPTION)</t>
  </si>
  <si>
    <t>The transfer will be equivalent to the amount included in the rate for depreciation/usage.</t>
  </si>
  <si>
    <t xml:space="preserve">must be excluded from the service center rate.  If the equipment is recovered through the service </t>
  </si>
  <si>
    <t>center, Capital Reserve funds will be established for future replacement or upgrade of equipment.</t>
  </si>
  <si>
    <t>Recharge</t>
  </si>
  <si>
    <t>Center</t>
  </si>
  <si>
    <t>University-wide service facilities &amp; specialized service facilities only</t>
  </si>
  <si>
    <t>Equipment purchased with federal funds or included in NMIMT's indirect cost calculation</t>
  </si>
  <si>
    <t>Indirect Cost:</t>
  </si>
  <si>
    <t>Unallowable expenses include advertising of services/products, alcoholic beverages, bad debts,</t>
  </si>
  <si>
    <t>entertainment, fines and penalties, goods or services not related to the service center.</t>
  </si>
  <si>
    <t>For External Users, call the Cost Accounting Office to find out what rate to use.</t>
  </si>
  <si>
    <t>ALLOWABLE &amp; UNALLOWABLE COSTS IN RATE CALCULATION</t>
  </si>
  <si>
    <t>SSF and</t>
  </si>
  <si>
    <t>Service Facility</t>
  </si>
  <si>
    <t>2 and 4</t>
  </si>
  <si>
    <t>Holidays (10 days * 7.37 hours/day)</t>
  </si>
  <si>
    <t>37.5 hours/week * 38 academic weeks</t>
  </si>
  <si>
    <t>35.0 hours/week * 14 non-academic weeks</t>
  </si>
  <si>
    <t>Number of employees = 2.5 * 1,605 hours/year</t>
  </si>
  <si>
    <t>Divide total estimated annual costs of operation by the number of billable hours to arrive at an</t>
  </si>
  <si>
    <t>hourly rate:</t>
  </si>
  <si>
    <t>The two most commonly used methods to measure activity are:</t>
  </si>
  <si>
    <t>Description of Activity, including products and/or services and anticipated users (internal vs. external)</t>
  </si>
  <si>
    <t>machine time, number of users, number of samples, number of copies, pages, etc.):</t>
  </si>
  <si>
    <t>Actual</t>
  </si>
  <si>
    <t>NEW MEXICO INSTITUTE OF MINING &amp; TECHNOLOGY</t>
  </si>
  <si>
    <t>Terms of Payment:</t>
  </si>
  <si>
    <t>Name:</t>
  </si>
  <si>
    <t>Address:</t>
  </si>
  <si>
    <t>City/State/ZIP:</t>
  </si>
  <si>
    <t>Phone:</t>
  </si>
  <si>
    <t>Contact:</t>
  </si>
  <si>
    <t>Total Due</t>
  </si>
  <si>
    <t>Socorro, NM 87801</t>
  </si>
  <si>
    <t>801 Leroy Place</t>
  </si>
  <si>
    <t>Due upon receipt</t>
  </si>
  <si>
    <t>Cognizant VP or Director</t>
  </si>
  <si>
    <t>Approval Signatures:</t>
  </si>
  <si>
    <t>Cost Accountant/RFD</t>
  </si>
  <si>
    <t>Page 1 of 2</t>
  </si>
  <si>
    <t>Page 2 of 2</t>
  </si>
  <si>
    <t xml:space="preserve">        NEW MEXICO TECH</t>
  </si>
  <si>
    <t>Identify equipment to be used &amp; method of recovery:</t>
  </si>
  <si>
    <t>SERVICE CENTER REGISTRATION FORM</t>
  </si>
  <si>
    <t>(Please complete all information and return this form to Cost Accounting Office in Wells Hall Room 4)</t>
  </si>
  <si>
    <t>Attach a separate sheet, if necessary, to complete any of the following:</t>
  </si>
  <si>
    <t>Assoc VP Budget &amp; Analysis</t>
  </si>
  <si>
    <t>SC Fund No:</t>
  </si>
  <si>
    <t>Department Director/Chair</t>
  </si>
  <si>
    <t>Proposed Budget &amp; Rates</t>
  </si>
  <si>
    <t># of</t>
  </si>
  <si>
    <t>Assistant</t>
  </si>
  <si>
    <t>Materials</t>
  </si>
  <si>
    <t xml:space="preserve">Cost </t>
  </si>
  <si>
    <t>Indirect</t>
  </si>
  <si>
    <t>Cost per</t>
  </si>
  <si>
    <t>Cost</t>
  </si>
  <si>
    <t>Recovery</t>
  </si>
  <si>
    <t>Cost (IDC)</t>
  </si>
  <si>
    <t>Sample</t>
  </si>
  <si>
    <t>Internal Unassisted</t>
  </si>
  <si>
    <t xml:space="preserve">  External User Cost</t>
  </si>
  <si>
    <t xml:space="preserve">Est. annual samples:  </t>
  </si>
  <si>
    <t>User Type</t>
  </si>
  <si>
    <t>#</t>
  </si>
  <si>
    <t>Assisted</t>
  </si>
  <si>
    <t>Unassisted</t>
  </si>
  <si>
    <t>Average per sample excluding IDC or FMV</t>
  </si>
  <si>
    <t>Average</t>
  </si>
  <si>
    <t>FY 2010</t>
  </si>
  <si>
    <t>pages</t>
  </si>
  <si>
    <t>*</t>
  </si>
  <si>
    <t>Software upgrades</t>
  </si>
  <si>
    <r>
      <t>FMV</t>
    </r>
    <r>
      <rPr>
        <sz val="10"/>
        <rFont val="Arial"/>
        <family val="2"/>
      </rPr>
      <t xml:space="preserve"> = Fair Market Value</t>
    </r>
  </si>
  <si>
    <r>
      <t>External user</t>
    </r>
    <r>
      <rPr>
        <sz val="10"/>
        <rFont val="Arial"/>
        <family val="2"/>
      </rPr>
      <t xml:space="preserve"> is one who can not supply a NMT index/fund number to charge for the transaction.</t>
    </r>
  </si>
  <si>
    <t>(not used as rate - check figures)</t>
  </si>
  <si>
    <r>
      <t xml:space="preserve">Internal </t>
    </r>
    <r>
      <rPr>
        <b/>
        <sz val="10"/>
        <color indexed="12"/>
        <rFont val="Arial"/>
        <family val="2"/>
      </rPr>
      <t>Assisted</t>
    </r>
  </si>
  <si>
    <r>
      <t xml:space="preserve">External </t>
    </r>
    <r>
      <rPr>
        <b/>
        <sz val="10"/>
        <color indexed="12"/>
        <rFont val="Arial"/>
        <family val="2"/>
      </rPr>
      <t>Assisted</t>
    </r>
  </si>
  <si>
    <t>Assisted Jobs</t>
  </si>
  <si>
    <t>All jobs (including assisted jobs)</t>
  </si>
  <si>
    <t>Invoice #</t>
  </si>
  <si>
    <t>Service Center Department:</t>
  </si>
  <si>
    <t>Customer Billing Information:</t>
  </si>
  <si>
    <t>Mail to:</t>
  </si>
  <si>
    <t>Service Date</t>
  </si>
  <si>
    <t>Service Description</t>
  </si>
  <si>
    <t>Quantity</t>
  </si>
  <si>
    <t>Price</t>
  </si>
  <si>
    <t>Amount</t>
  </si>
  <si>
    <t>Please send a copy of invoice with payment.</t>
  </si>
  <si>
    <t>NMT Distribution Purposes:</t>
  </si>
  <si>
    <t>Credit   Index-Acct</t>
  </si>
  <si>
    <t>If Applicable</t>
  </si>
  <si>
    <t>Total Distribution</t>
  </si>
  <si>
    <t>For Tangible Items</t>
  </si>
  <si>
    <t>Page 1  of  1</t>
  </si>
  <si>
    <t>Rule Code</t>
  </si>
  <si>
    <t>Document Number</t>
  </si>
  <si>
    <t xml:space="preserve">  J</t>
  </si>
  <si>
    <t xml:space="preserve">     JOURNAL VOUCHER</t>
  </si>
  <si>
    <t>Transaction Date</t>
  </si>
  <si>
    <t xml:space="preserve">  MO /  DAY /  YEAR</t>
  </si>
  <si>
    <t>DESCRIPTION (30 CHARACTERS AND SPACES)</t>
  </si>
  <si>
    <t>ORIGINATED BY</t>
  </si>
  <si>
    <t xml:space="preserve">  Entered</t>
  </si>
  <si>
    <t>REQUESTED BY</t>
  </si>
  <si>
    <t>INDEX</t>
  </si>
  <si>
    <t>ACCT</t>
  </si>
  <si>
    <t>DEBIT</t>
  </si>
  <si>
    <t>CREDIT</t>
  </si>
  <si>
    <t xml:space="preserve">   DESCRIPTION</t>
  </si>
  <si>
    <t>DOCUMENT</t>
  </si>
  <si>
    <t>TOTAL</t>
  </si>
  <si>
    <t>EXPLANATION</t>
  </si>
  <si>
    <t xml:space="preserve">    BUSINESS OFFICE</t>
  </si>
  <si>
    <t xml:space="preserve">    AUTHORIZATIONS</t>
  </si>
  <si>
    <t>Assisted Ni-Cr Alloy to 1000C in Ar</t>
  </si>
  <si>
    <r>
      <t xml:space="preserve">Make payable to:   </t>
    </r>
    <r>
      <rPr>
        <b/>
        <u val="single"/>
        <sz val="12"/>
        <rFont val="Times New Roman"/>
        <family val="1"/>
      </rPr>
      <t>New Mexico Tech</t>
    </r>
  </si>
  <si>
    <t>Plus FMV Adj.</t>
  </si>
  <si>
    <t>New Mexico Tech</t>
  </si>
  <si>
    <t>machine</t>
  </si>
  <si>
    <t>Production Hours</t>
  </si>
  <si>
    <t xml:space="preserve">Base + IDC </t>
  </si>
  <si>
    <t>Base - Internal User</t>
  </si>
  <si>
    <t>Costs of Operation:</t>
  </si>
  <si>
    <t>Cost of</t>
  </si>
  <si>
    <t>Operations</t>
  </si>
  <si>
    <t>Depreciation</t>
  </si>
  <si>
    <t xml:space="preserve">Student labor - routine paperwork/support (100 hrs * $7.5/hr = $750+2%FB) </t>
  </si>
  <si>
    <t>Labor (2 full-time and 1 half-time machinests) + fringe benefits</t>
  </si>
  <si>
    <t>Maintenance &amp; Repairs</t>
  </si>
  <si>
    <t>Travel &amp; training</t>
  </si>
  <si>
    <t>Machine Hour</t>
  </si>
  <si>
    <t>Charge Per</t>
  </si>
  <si>
    <t>Base Hour</t>
  </si>
  <si>
    <t>Estimated production hours/person</t>
  </si>
  <si>
    <t xml:space="preserve">     Total proposed operating costs for FY2010</t>
  </si>
  <si>
    <t>Hours</t>
  </si>
  <si>
    <t>People</t>
  </si>
  <si>
    <t>times</t>
  </si>
  <si>
    <t xml:space="preserve">Two students (3000 hrs * $7.5/hr = $750+2%FB) </t>
  </si>
  <si>
    <t>Routine labor (1600 hrs * $10 = $5,000+23%FB)</t>
  </si>
  <si>
    <t xml:space="preserve">  Paper  ($5/reem of 500 pages)</t>
  </si>
  <si>
    <t xml:space="preserve">  ISD long distance </t>
  </si>
  <si>
    <t xml:space="preserve">   ISD Charges [(14 + 24) X 12] time 3 connections</t>
  </si>
  <si>
    <t xml:space="preserve">  Copier leases </t>
  </si>
  <si>
    <t>Restricted Funds Department/Cost Accounting Office</t>
  </si>
  <si>
    <t>(To be prepared annually for all approved Service Centers)</t>
  </si>
  <si>
    <t>Current Location/Building:</t>
  </si>
  <si>
    <t>Department:</t>
  </si>
  <si>
    <t>Financial Manager:</t>
  </si>
  <si>
    <t>E-Mail Address:</t>
  </si>
  <si>
    <t>Phone number:</t>
  </si>
  <si>
    <t>Date of Latest Rate Study</t>
  </si>
  <si>
    <t>Type of Service Center</t>
  </si>
  <si>
    <t>Description of changes:</t>
  </si>
  <si>
    <t>Equipment Changes:</t>
  </si>
  <si>
    <t>Location Changes:</t>
  </si>
  <si>
    <t>Submitted by:</t>
  </si>
  <si>
    <t>To be completed by Restricted Funds Dept./Cost Accounting Office</t>
  </si>
  <si>
    <t>Other Comments:</t>
  </si>
  <si>
    <r>
      <t>Service Center Annual Rate Validation Form</t>
    </r>
    <r>
      <rPr>
        <sz val="9"/>
        <rFont val="Arial"/>
        <family val="2"/>
      </rPr>
      <t xml:space="preserve"> - FY ______ </t>
    </r>
    <r>
      <rPr>
        <sz val="8"/>
        <rFont val="Arial"/>
        <family val="2"/>
      </rPr>
      <t>(Most recent Fiscal Year end)</t>
    </r>
  </si>
  <si>
    <t>To be completed by Service Center Manager</t>
  </si>
  <si>
    <t>FY__ Revenue Collections:</t>
  </si>
  <si>
    <t>Fy__ Expenditures:</t>
  </si>
  <si>
    <t>Fund #</t>
  </si>
  <si>
    <t xml:space="preserve">          Total Revenues</t>
  </si>
  <si>
    <t xml:space="preserve">          Total Expenditures</t>
  </si>
  <si>
    <t>Results of Operation (Revenues - Expenditures)</t>
  </si>
  <si>
    <t>GRTPAY - 210004</t>
  </si>
  <si>
    <t xml:space="preserve">Service Center Rates are Acceptable:          Yes:(      )          No:(      ) </t>
  </si>
  <si>
    <t xml:space="preserve">Service Center Rates must be revised:        Yes:(      )          No:(      ) </t>
  </si>
  <si>
    <t xml:space="preserve">Service Center Rates to be cancelled:          Yes:(      )          No:(      ) </t>
  </si>
  <si>
    <t>Date:                               (See attached page for current rates)</t>
  </si>
  <si>
    <t>Revenue Account Code:</t>
  </si>
  <si>
    <t>Expense Account Code:</t>
  </si>
  <si>
    <t xml:space="preserve">Name:     </t>
  </si>
  <si>
    <t xml:space="preserve">Reviewed By:    </t>
  </si>
  <si>
    <t xml:space="preserve">Approved By:    </t>
  </si>
  <si>
    <t xml:space="preserve">Review Procedures:    </t>
  </si>
  <si>
    <r>
      <t>122XXX</t>
    </r>
    <r>
      <rPr>
        <sz val="9"/>
        <rFont val="Times New Roman"/>
        <family val="1"/>
      </rPr>
      <t xml:space="preserve"> -</t>
    </r>
    <r>
      <rPr>
        <b/>
        <sz val="9"/>
        <rFont val="Times New Roman"/>
        <family val="1"/>
      </rPr>
      <t xml:space="preserve"> </t>
    </r>
    <r>
      <rPr>
        <b/>
        <sz val="9"/>
        <color indexed="16"/>
        <rFont val="Times New Roman"/>
        <family val="1"/>
      </rPr>
      <t>560006</t>
    </r>
  </si>
  <si>
    <r>
      <t>122XXX</t>
    </r>
    <r>
      <rPr>
        <b/>
        <sz val="9"/>
        <rFont val="Times New Roman"/>
        <family val="1"/>
      </rPr>
      <t xml:space="preserve"> - </t>
    </r>
    <r>
      <rPr>
        <b/>
        <sz val="9"/>
        <color indexed="16"/>
        <rFont val="Times New Roman"/>
        <family val="1"/>
      </rPr>
      <t>560007</t>
    </r>
  </si>
  <si>
    <t>Income:</t>
  </si>
  <si>
    <t>External Billings</t>
  </si>
  <si>
    <t>Internal Billings</t>
  </si>
  <si>
    <t>Federal Awards</t>
  </si>
  <si>
    <t>Non-Federal Awards</t>
  </si>
  <si>
    <t>Total Income</t>
  </si>
  <si>
    <t>Expenses:</t>
  </si>
  <si>
    <t>Services</t>
  </si>
  <si>
    <t>Equipment (Depreciation Only)</t>
  </si>
  <si>
    <t>Subcontracts</t>
  </si>
  <si>
    <t>Subsidy (if appropriate)</t>
  </si>
  <si>
    <t>Contact Person:</t>
  </si>
  <si>
    <t>Captial Reserve Fund:</t>
  </si>
  <si>
    <t>From:</t>
  </si>
  <si>
    <t>To:</t>
  </si>
  <si>
    <t>Location Address:</t>
  </si>
  <si>
    <t>Direct Cost</t>
  </si>
  <si>
    <t>Indirect Cost</t>
  </si>
  <si>
    <t>GGRT</t>
  </si>
  <si>
    <t>FRV</t>
  </si>
  <si>
    <t xml:space="preserve">Total External </t>
  </si>
  <si>
    <t>NMT Internal Departments</t>
  </si>
  <si>
    <t>Project Funds</t>
  </si>
  <si>
    <t>External Rentals</t>
  </si>
  <si>
    <t>Total Internal</t>
  </si>
  <si>
    <t>+</t>
  </si>
  <si>
    <t>-</t>
  </si>
  <si>
    <t>plus</t>
  </si>
  <si>
    <t>minus</t>
  </si>
  <si>
    <t>Service Center Fund:</t>
  </si>
  <si>
    <t>Office/Cell Telephone:</t>
  </si>
  <si>
    <t>Dr. I. C. Bugs</t>
  </si>
  <si>
    <t>555-5555</t>
  </si>
  <si>
    <t>icbugs@nmt.edu</t>
  </si>
  <si>
    <t>Bio Bldg Rm 555</t>
  </si>
  <si>
    <t>R55001 - 560007</t>
  </si>
  <si>
    <t>Wells Hall Rm 4 - RFD/CAO</t>
  </si>
  <si>
    <t>Sales tax if/when applicable</t>
  </si>
  <si>
    <t>Cost of Operation</t>
  </si>
  <si>
    <t xml:space="preserve">Amt. Invoiced/JV'ed </t>
  </si>
  <si>
    <t>Annual Operating Report:</t>
  </si>
  <si>
    <t>E-mail:</t>
  </si>
  <si>
    <t>Other Direct _______________</t>
  </si>
  <si>
    <t>Responsible Department:</t>
  </si>
  <si>
    <t xml:space="preserve">  Biology Research Lab</t>
  </si>
  <si>
    <t xml:space="preserve">  Biology Department</t>
  </si>
  <si>
    <t xml:space="preserve">  April 1, 2010</t>
  </si>
  <si>
    <t xml:space="preserve">  April 30, 2010</t>
  </si>
  <si>
    <t>New Operating (Surplus)Deficit</t>
  </si>
  <si>
    <t xml:space="preserve">The suplus is minor so there will be no change in rates for FY11.  We anticipate </t>
  </si>
  <si>
    <t>about the same level of users and expenses.</t>
  </si>
  <si>
    <r>
      <t>270555</t>
    </r>
    <r>
      <rPr>
        <b/>
        <sz val="9"/>
        <rFont val="Times New Roman"/>
        <family val="1"/>
      </rPr>
      <t xml:space="preserve"> - </t>
    </r>
    <r>
      <rPr>
        <b/>
        <sz val="9"/>
        <color indexed="60"/>
        <rFont val="Times New Roman"/>
        <family val="1"/>
      </rPr>
      <t>560000</t>
    </r>
  </si>
  <si>
    <t>Fund 270555 - By-the-Page Service Center</t>
  </si>
  <si>
    <t>Fund 270555 - Machine Shop</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</si>
</sst>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00_);_(* \(#,##0.00000\);_(* &quot;-&quot;?????_);_(@_)"/>
    <numFmt numFmtId="169" formatCode="[$$-409]#,##0.00;[Red]\-[$$-409]#,##0.00"/>
    <numFmt numFmtId="170" formatCode="0_);\(0\)"/>
    <numFmt numFmtId="171" formatCode="_(&quot;$&quot;* #,##0.000_);_(&quot;$&quot;* \(#,##0.000\);_(&quot;$&quot;* &quot;-&quot;??_);_(@_)"/>
    <numFmt numFmtId="172" formatCode="_(&quot;$&quot;* #,##0.0000_);_(&quot;$&quot;* \(#,##0.0000\);_(&quot;$&quot;* &quot;-&quot;??_);_(@_)"/>
    <numFmt numFmtId="173" formatCode="_(* #,##0.000_);_(* \(#,##0.000\);_(* &quot;-&quot;??_);_(@_)"/>
    <numFmt numFmtId="174" formatCode="&quot;$&quot;#,##0.00"/>
    <numFmt numFmtId="175" formatCode="&quot;$&quot;#,##0"/>
    <numFmt numFmtId="176" formatCode="mm/dd/yy_)"/>
    <numFmt numFmtId="177" formatCode="#,##0.00000000_);\(#,##0.00000000\)"/>
    <numFmt numFmtId="178" formatCode="#,##0.0000000000000_);\(#,##0.0000000000000\)"/>
    <numFmt numFmtId="179" formatCode="#,##0.000000000000_);\(#,##0.000000000000\)"/>
    <numFmt numFmtId="180" formatCode="#,##0.000_);\(#,##0.000\)"/>
    <numFmt numFmtId="181" formatCode="0.0%"/>
    <numFmt numFmtId="182" formatCode="[$-409]dddd\,\ mmmm\ dd\,\ yyyy"/>
    <numFmt numFmtId="183" formatCode="[$-409]mmmm\ d\,\ yyyy;@"/>
    <numFmt numFmtId="184" formatCode="mm/dd/yy"/>
    <numFmt numFmtId="185" formatCode="mm/dd/yy;@"/>
    <numFmt numFmtId="186" formatCode="_(* #,##0.00_);_(* \(#,##0.00\);_(* \-??_);_(@_)"/>
    <numFmt numFmtId="187" formatCode="_(\$* #,##0.00_);_(\$* \(#,##0.00\);_(\$* \-??_);_(@_)"/>
    <numFmt numFmtId="188" formatCode="\$#,##0.00_);[Red]&quot;($&quot;#,##0.00\)"/>
    <numFmt numFmtId="189" formatCode="[$$-409]#,##0.00;[Red][$$-409]#,##0.00"/>
    <numFmt numFmtId="190" formatCode="0.0"/>
    <numFmt numFmtId="191" formatCode="&quot;Yes&quot;;&quot;Yes&quot;;&quot;No&quot;"/>
    <numFmt numFmtId="192" formatCode="&quot;True&quot;;&quot;True&quot;;&quot;False&quot;"/>
    <numFmt numFmtId="193" formatCode="&quot;On&quot;;&quot;On&quot;;&quot;Off&quot;"/>
    <numFmt numFmtId="194" formatCode="[$€-2]\ #,##0.00_);[Red]\([$€-2]\ #,##0.00\)"/>
  </numFmts>
  <fonts count="52">
    <font>
      <sz val="10"/>
      <name val="Arial"/>
      <family val="0"/>
    </font>
    <font>
      <sz val="8"/>
      <name val="Arial"/>
      <family val="0"/>
    </font>
    <font>
      <b/>
      <sz val="10"/>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12"/>
      <name val="Arial"/>
      <family val="2"/>
    </font>
    <font>
      <b/>
      <u val="single"/>
      <sz val="10"/>
      <name val="Arial"/>
      <family val="2"/>
    </font>
    <font>
      <u val="single"/>
      <sz val="10"/>
      <name val="Arial"/>
      <family val="2"/>
    </font>
    <font>
      <sz val="9"/>
      <name val="Arial"/>
      <family val="2"/>
    </font>
    <font>
      <sz val="12"/>
      <name val="Arial"/>
      <family val="2"/>
    </font>
    <font>
      <b/>
      <sz val="10"/>
      <color indexed="12"/>
      <name val="Arial"/>
      <family val="2"/>
    </font>
    <font>
      <sz val="10"/>
      <color indexed="12"/>
      <name val="Arial"/>
      <family val="2"/>
    </font>
    <font>
      <b/>
      <sz val="9"/>
      <name val="Arial"/>
      <family val="2"/>
    </font>
    <font>
      <sz val="10"/>
      <name val="Times New Roman"/>
      <family val="1"/>
    </font>
    <font>
      <b/>
      <sz val="14"/>
      <name val="Times New Roman"/>
      <family val="1"/>
    </font>
    <font>
      <b/>
      <sz val="11"/>
      <name val="Times New Roman"/>
      <family val="1"/>
    </font>
    <font>
      <b/>
      <sz val="10"/>
      <name val="Times New Roman"/>
      <family val="1"/>
    </font>
    <font>
      <b/>
      <sz val="9"/>
      <name val="Times New Roman"/>
      <family val="1"/>
    </font>
    <font>
      <sz val="9"/>
      <name val="Times New Roman"/>
      <family val="1"/>
    </font>
    <font>
      <b/>
      <u val="single"/>
      <sz val="9"/>
      <name val="Times New Roman"/>
      <family val="1"/>
    </font>
    <font>
      <sz val="8"/>
      <name val="Times New Roman"/>
      <family val="1"/>
    </font>
    <font>
      <b/>
      <sz val="10"/>
      <color indexed="18"/>
      <name val="Times New Roman"/>
      <family val="1"/>
    </font>
    <font>
      <b/>
      <sz val="11"/>
      <color indexed="16"/>
      <name val="Times New Roman"/>
      <family val="1"/>
    </font>
    <font>
      <b/>
      <u val="single"/>
      <sz val="9"/>
      <color indexed="16"/>
      <name val="Times New Roman"/>
      <family val="1"/>
    </font>
    <font>
      <b/>
      <i/>
      <sz val="10"/>
      <color indexed="18"/>
      <name val="Times New Roman"/>
      <family val="1"/>
    </font>
    <font>
      <b/>
      <sz val="9"/>
      <color indexed="18"/>
      <name val="Times New Roman"/>
      <family val="1"/>
    </font>
    <font>
      <b/>
      <sz val="9"/>
      <color indexed="16"/>
      <name val="Times New Roman"/>
      <family val="1"/>
    </font>
    <font>
      <b/>
      <sz val="10"/>
      <color indexed="16"/>
      <name val="Times New Roman"/>
      <family val="1"/>
    </font>
    <font>
      <sz val="10"/>
      <color indexed="16"/>
      <name val="Times New Roman"/>
      <family val="1"/>
    </font>
    <font>
      <sz val="10"/>
      <color indexed="18"/>
      <name val="Times New Roman"/>
      <family val="1"/>
    </font>
    <font>
      <b/>
      <sz val="12"/>
      <name val="Times New Roman"/>
      <family val="1"/>
    </font>
    <font>
      <b/>
      <sz val="12"/>
      <color indexed="58"/>
      <name val="Times New Roman"/>
      <family val="1"/>
    </font>
    <font>
      <sz val="12"/>
      <name val="Times New Roman"/>
      <family val="1"/>
    </font>
    <font>
      <b/>
      <u val="single"/>
      <sz val="12"/>
      <name val="Times New Roman"/>
      <family val="1"/>
    </font>
    <font>
      <b/>
      <sz val="12"/>
      <color indexed="10"/>
      <name val="Times New Roman"/>
      <family val="1"/>
    </font>
    <font>
      <b/>
      <sz val="12"/>
      <color indexed="18"/>
      <name val="Times New Roman"/>
      <family val="1"/>
    </font>
    <font>
      <sz val="12"/>
      <color indexed="10"/>
      <name val="Times New Roman"/>
      <family val="1"/>
    </font>
    <font>
      <sz val="11"/>
      <name val="Times New Roman"/>
      <family val="1"/>
    </font>
    <font>
      <sz val="12"/>
      <color indexed="18"/>
      <name val="Times New Roman"/>
      <family val="1"/>
    </font>
    <font>
      <sz val="10"/>
      <color indexed="18"/>
      <name val="Arial"/>
      <family val="2"/>
    </font>
    <font>
      <i/>
      <sz val="9"/>
      <color indexed="18"/>
      <name val="Times New Roman"/>
      <family val="1"/>
    </font>
    <font>
      <sz val="10"/>
      <color indexed="8"/>
      <name val="Arial"/>
      <family val="2"/>
    </font>
    <font>
      <sz val="10"/>
      <color indexed="56"/>
      <name val="Arial"/>
      <family val="2"/>
    </font>
    <font>
      <b/>
      <sz val="10"/>
      <color indexed="56"/>
      <name val="Arial"/>
      <family val="2"/>
    </font>
    <font>
      <b/>
      <sz val="10"/>
      <color indexed="18"/>
      <name val="Arial"/>
      <family val="2"/>
    </font>
    <font>
      <sz val="9"/>
      <color indexed="9"/>
      <name val="Times New Roman"/>
      <family val="1"/>
    </font>
    <font>
      <b/>
      <sz val="9"/>
      <color indexed="60"/>
      <name val="Times New Roman"/>
      <family val="1"/>
    </font>
    <font>
      <b/>
      <sz val="9"/>
      <color indexed="60"/>
      <name val="Arial"/>
      <family val="2"/>
    </font>
    <font>
      <sz val="10"/>
      <color indexed="12"/>
      <name val="Times New Roman"/>
      <family val="1"/>
    </font>
    <font>
      <b/>
      <sz val="11"/>
      <color indexed="18"/>
      <name val="Arial"/>
      <family val="2"/>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80">
    <border>
      <left/>
      <right/>
      <top/>
      <bottom/>
      <diagonal/>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style="thin"/>
      <top>
        <color indexed="63"/>
      </top>
      <bottom style="double"/>
    </border>
    <border>
      <left style="thin"/>
      <right style="thin"/>
      <top style="thin"/>
      <bottom style="double"/>
    </border>
    <border>
      <left style="thin"/>
      <right style="thin"/>
      <top style="double"/>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double"/>
    </border>
    <border>
      <left style="thin"/>
      <right style="thin"/>
      <top style="double"/>
      <bottom style="thin"/>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mediu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color indexed="63"/>
      </bottom>
    </border>
    <border>
      <left style="thin"/>
      <right>
        <color indexed="63"/>
      </right>
      <top style="thin"/>
      <bottom style="double"/>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color indexed="63"/>
      </left>
      <right style="thin"/>
      <top style="medium"/>
      <bottom>
        <color indexed="63"/>
      </bottom>
    </border>
    <border>
      <left>
        <color indexed="63"/>
      </left>
      <right style="medium"/>
      <top>
        <color indexed="63"/>
      </top>
      <bottom style="thin"/>
    </border>
    <border>
      <left style="thin"/>
      <right style="thin"/>
      <top style="medium"/>
      <bottom style="medium"/>
    </border>
    <border>
      <left style="medium"/>
      <right>
        <color indexed="63"/>
      </right>
      <top>
        <color indexed="63"/>
      </top>
      <bottom style="medium"/>
    </border>
    <border>
      <left style="medium"/>
      <right>
        <color indexed="63"/>
      </right>
      <top>
        <color indexed="63"/>
      </top>
      <bottom style="thin"/>
    </border>
    <border>
      <left>
        <color indexed="63"/>
      </left>
      <right style="medium"/>
      <top style="thin"/>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11" fillId="0" borderId="0">
      <alignment/>
      <protection/>
    </xf>
    <xf numFmtId="0" fontId="0" fillId="0" borderId="0">
      <alignment/>
      <protection/>
    </xf>
    <xf numFmtId="9" fontId="0" fillId="0" borderId="0" applyFont="0" applyFill="0" applyBorder="0" applyAlignment="0" applyProtection="0"/>
  </cellStyleXfs>
  <cellXfs count="521">
    <xf numFmtId="0" fontId="0" fillId="0" borderId="0" xfId="0" applyAlignment="1">
      <alignment/>
    </xf>
    <xf numFmtId="0" fontId="2" fillId="0" borderId="0" xfId="0" applyFont="1" applyAlignment="1">
      <alignment/>
    </xf>
    <xf numFmtId="165" fontId="0" fillId="0" borderId="0" xfId="15" applyNumberFormat="1" applyAlignment="1">
      <alignment/>
    </xf>
    <xf numFmtId="165" fontId="0" fillId="0" borderId="0" xfId="15" applyNumberFormat="1" applyAlignment="1">
      <alignment/>
    </xf>
    <xf numFmtId="0" fontId="0" fillId="0" borderId="0" xfId="0" applyAlignment="1">
      <alignment horizontal="center"/>
    </xf>
    <xf numFmtId="0" fontId="0" fillId="0" borderId="0" xfId="0" applyAlignment="1">
      <alignment/>
    </xf>
    <xf numFmtId="0" fontId="4" fillId="0" borderId="0" xfId="0" applyFont="1" applyAlignment="1">
      <alignment/>
    </xf>
    <xf numFmtId="43" fontId="4" fillId="0" borderId="0" xfId="15" applyFont="1" applyAlignment="1">
      <alignment/>
    </xf>
    <xf numFmtId="0" fontId="0" fillId="2" borderId="0" xfId="23" applyFill="1" applyBorder="1">
      <alignment/>
      <protection/>
    </xf>
    <xf numFmtId="0" fontId="0" fillId="2" borderId="1" xfId="23" applyFill="1" applyBorder="1">
      <alignment/>
      <protection/>
    </xf>
    <xf numFmtId="0" fontId="2" fillId="2" borderId="0" xfId="23" applyFont="1" applyFill="1" applyBorder="1" applyAlignment="1">
      <alignment horizontal="center"/>
      <protection/>
    </xf>
    <xf numFmtId="0" fontId="2" fillId="2" borderId="2" xfId="23" applyFont="1" applyFill="1" applyBorder="1">
      <alignment/>
      <protection/>
    </xf>
    <xf numFmtId="0" fontId="0" fillId="2" borderId="3" xfId="23" applyFill="1" applyBorder="1">
      <alignment/>
      <protection/>
    </xf>
    <xf numFmtId="0" fontId="2" fillId="2" borderId="4" xfId="23" applyFont="1" applyFill="1" applyBorder="1" applyAlignment="1">
      <alignment horizontal="center"/>
      <protection/>
    </xf>
    <xf numFmtId="0" fontId="2" fillId="2" borderId="3" xfId="23" applyFont="1" applyFill="1" applyBorder="1" applyAlignment="1">
      <alignment horizontal="center"/>
      <protection/>
    </xf>
    <xf numFmtId="0" fontId="2" fillId="2" borderId="5" xfId="23" applyFont="1" applyFill="1" applyBorder="1" applyAlignment="1">
      <alignment horizontal="center"/>
      <protection/>
    </xf>
    <xf numFmtId="0" fontId="0" fillId="2" borderId="6" xfId="23" applyFill="1" applyBorder="1">
      <alignment/>
      <protection/>
    </xf>
    <xf numFmtId="0" fontId="0" fillId="2" borderId="7" xfId="23" applyFill="1" applyBorder="1">
      <alignment/>
      <protection/>
    </xf>
    <xf numFmtId="0" fontId="2" fillId="2" borderId="8" xfId="23" applyFont="1" applyFill="1" applyBorder="1" applyAlignment="1">
      <alignment horizontal="center"/>
      <protection/>
    </xf>
    <xf numFmtId="0" fontId="2" fillId="2" borderId="7" xfId="23" applyFont="1" applyFill="1" applyBorder="1" applyAlignment="1">
      <alignment horizontal="center"/>
      <protection/>
    </xf>
    <xf numFmtId="0" fontId="2" fillId="2" borderId="9" xfId="23" applyFont="1" applyFill="1" applyBorder="1" applyAlignment="1">
      <alignment horizontal="center"/>
      <protection/>
    </xf>
    <xf numFmtId="0" fontId="0" fillId="2" borderId="2" xfId="23" applyFill="1" applyBorder="1">
      <alignment/>
      <protection/>
    </xf>
    <xf numFmtId="0" fontId="0" fillId="2" borderId="5" xfId="23" applyFill="1" applyBorder="1">
      <alignment/>
      <protection/>
    </xf>
    <xf numFmtId="0" fontId="2" fillId="2" borderId="10" xfId="23" applyFont="1" applyFill="1" applyBorder="1" applyAlignment="1">
      <alignment horizontal="center"/>
      <protection/>
    </xf>
    <xf numFmtId="0" fontId="2" fillId="2" borderId="11" xfId="23" applyFont="1" applyFill="1" applyBorder="1">
      <alignment/>
      <protection/>
    </xf>
    <xf numFmtId="0" fontId="0" fillId="2" borderId="12" xfId="23" applyFill="1" applyBorder="1">
      <alignment/>
      <protection/>
    </xf>
    <xf numFmtId="44" fontId="0" fillId="2" borderId="10" xfId="20" applyFill="1" applyBorder="1" applyAlignment="1">
      <alignment/>
    </xf>
    <xf numFmtId="44" fontId="0" fillId="2" borderId="0" xfId="20" applyFill="1" applyBorder="1" applyAlignment="1">
      <alignment/>
    </xf>
    <xf numFmtId="0" fontId="0" fillId="2" borderId="11" xfId="23" applyFill="1" applyBorder="1">
      <alignment/>
      <protection/>
    </xf>
    <xf numFmtId="44" fontId="0" fillId="3" borderId="10" xfId="20" applyFill="1" applyBorder="1" applyAlignment="1">
      <alignment/>
    </xf>
    <xf numFmtId="0" fontId="0" fillId="2" borderId="10" xfId="23" applyFill="1" applyBorder="1">
      <alignment/>
      <protection/>
    </xf>
    <xf numFmtId="43" fontId="0" fillId="2" borderId="0" xfId="17" applyFill="1" applyBorder="1" applyAlignment="1">
      <alignment/>
    </xf>
    <xf numFmtId="0" fontId="0" fillId="2" borderId="9" xfId="23" applyFill="1" applyBorder="1">
      <alignment/>
      <protection/>
    </xf>
    <xf numFmtId="0" fontId="0" fillId="2" borderId="8" xfId="23" applyFill="1" applyBorder="1">
      <alignment/>
      <protection/>
    </xf>
    <xf numFmtId="44" fontId="0" fillId="2" borderId="13" xfId="20" applyFill="1" applyBorder="1" applyAlignment="1">
      <alignment/>
    </xf>
    <xf numFmtId="0" fontId="2" fillId="2" borderId="0" xfId="23" applyFont="1" applyFill="1" applyBorder="1">
      <alignment/>
      <protection/>
    </xf>
    <xf numFmtId="0" fontId="8" fillId="2" borderId="0" xfId="23" applyFont="1" applyFill="1" applyBorder="1" applyAlignment="1">
      <alignment horizontal="left"/>
      <protection/>
    </xf>
    <xf numFmtId="0" fontId="9" fillId="2" borderId="0" xfId="23" applyFont="1" applyFill="1" applyBorder="1" applyAlignment="1">
      <alignment horizontal="center"/>
      <protection/>
    </xf>
    <xf numFmtId="0" fontId="9" fillId="2" borderId="0" xfId="23" applyFont="1" applyFill="1" applyBorder="1" applyAlignment="1">
      <alignment horizontal="left"/>
      <protection/>
    </xf>
    <xf numFmtId="0" fontId="10" fillId="2" borderId="0" xfId="23" applyFont="1" applyFill="1" applyBorder="1">
      <alignment/>
      <protection/>
    </xf>
    <xf numFmtId="8" fontId="0" fillId="2" borderId="0" xfId="23" applyNumberFormat="1" applyFill="1" applyBorder="1">
      <alignment/>
      <protection/>
    </xf>
    <xf numFmtId="0" fontId="2" fillId="2" borderId="0" xfId="23" applyFont="1" applyFill="1" applyBorder="1" applyAlignment="1">
      <alignment horizontal="right"/>
      <protection/>
    </xf>
    <xf numFmtId="0" fontId="0" fillId="2" borderId="0" xfId="23" applyFill="1" applyBorder="1" applyAlignment="1">
      <alignment horizontal="right"/>
      <protection/>
    </xf>
    <xf numFmtId="1" fontId="0" fillId="2" borderId="0" xfId="23" applyNumberFormat="1" applyFill="1" applyBorder="1" applyAlignment="1">
      <alignment horizontal="center"/>
      <protection/>
    </xf>
    <xf numFmtId="169" fontId="0" fillId="2" borderId="0" xfId="23" applyNumberFormat="1" applyFill="1" applyBorder="1">
      <alignment/>
      <protection/>
    </xf>
    <xf numFmtId="8" fontId="0" fillId="2" borderId="0" xfId="23" applyNumberFormat="1" applyFill="1" applyBorder="1" applyAlignment="1">
      <alignment horizontal="right"/>
      <protection/>
    </xf>
    <xf numFmtId="38" fontId="2" fillId="2" borderId="0" xfId="23" applyNumberFormat="1" applyFont="1" applyFill="1" applyBorder="1" applyAlignment="1">
      <alignment horizontal="right"/>
      <protection/>
    </xf>
    <xf numFmtId="38" fontId="0" fillId="2" borderId="0" xfId="23" applyNumberFormat="1" applyFill="1" applyBorder="1" applyAlignment="1">
      <alignment horizontal="right"/>
      <protection/>
    </xf>
    <xf numFmtId="169" fontId="0" fillId="2" borderId="0" xfId="23" applyFill="1" applyBorder="1">
      <alignment/>
      <protection/>
    </xf>
    <xf numFmtId="43" fontId="0" fillId="2" borderId="0" xfId="17" applyFont="1" applyFill="1" applyBorder="1" applyAlignment="1">
      <alignment/>
    </xf>
    <xf numFmtId="170" fontId="0" fillId="2" borderId="0" xfId="17" applyNumberFormat="1" applyFill="1" applyBorder="1" applyAlignment="1">
      <alignment horizontal="center"/>
    </xf>
    <xf numFmtId="44" fontId="2" fillId="2" borderId="14" xfId="20" applyNumberFormat="1" applyFont="1" applyFill="1" applyBorder="1" applyAlignment="1">
      <alignment/>
    </xf>
    <xf numFmtId="44" fontId="0" fillId="2" borderId="10" xfId="20" applyNumberFormat="1" applyFill="1" applyBorder="1" applyAlignment="1">
      <alignment/>
    </xf>
    <xf numFmtId="44" fontId="0" fillId="2" borderId="10" xfId="17" applyNumberFormat="1" applyFill="1" applyBorder="1" applyAlignment="1">
      <alignment/>
    </xf>
    <xf numFmtId="0" fontId="0" fillId="2" borderId="0" xfId="23" applyFont="1" applyFill="1" applyBorder="1">
      <alignment/>
      <protection/>
    </xf>
    <xf numFmtId="44" fontId="2" fillId="2" borderId="15" xfId="20" applyNumberFormat="1" applyFont="1" applyFill="1" applyBorder="1" applyAlignment="1">
      <alignment/>
    </xf>
    <xf numFmtId="44" fontId="0" fillId="2" borderId="16" xfId="23" applyNumberFormat="1" applyFill="1" applyBorder="1">
      <alignment/>
      <protection/>
    </xf>
    <xf numFmtId="44" fontId="0" fillId="2" borderId="8" xfId="23" applyNumberFormat="1" applyFill="1" applyBorder="1">
      <alignment/>
      <protection/>
    </xf>
    <xf numFmtId="44" fontId="0" fillId="2" borderId="0" xfId="23" applyNumberFormat="1" applyFill="1" applyBorder="1">
      <alignment/>
      <protection/>
    </xf>
    <xf numFmtId="44" fontId="9" fillId="2" borderId="0" xfId="23" applyNumberFormat="1" applyFont="1" applyFill="1" applyBorder="1" applyAlignment="1">
      <alignment horizontal="center"/>
      <protection/>
    </xf>
    <xf numFmtId="44" fontId="0" fillId="2" borderId="0" xfId="17" applyNumberFormat="1" applyFill="1" applyBorder="1" applyAlignment="1">
      <alignment/>
    </xf>
    <xf numFmtId="44" fontId="0" fillId="2" borderId="0" xfId="20" applyNumberFormat="1" applyFill="1" applyBorder="1" applyAlignment="1">
      <alignment/>
    </xf>
    <xf numFmtId="44" fontId="0" fillId="2" borderId="0" xfId="17" applyNumberFormat="1" applyFont="1" applyFill="1" applyBorder="1" applyAlignment="1">
      <alignment/>
    </xf>
    <xf numFmtId="0" fontId="0" fillId="2" borderId="1" xfId="23" applyFont="1" applyFill="1" applyBorder="1">
      <alignment/>
      <protection/>
    </xf>
    <xf numFmtId="0" fontId="12" fillId="2" borderId="0" xfId="23" applyFont="1" applyFill="1" applyBorder="1">
      <alignment/>
      <protection/>
    </xf>
    <xf numFmtId="0" fontId="13" fillId="2" borderId="0" xfId="23" applyFont="1" applyFill="1" applyBorder="1" applyAlignment="1">
      <alignment horizontal="center"/>
      <protection/>
    </xf>
    <xf numFmtId="0" fontId="14" fillId="2" borderId="0" xfId="23" applyFont="1" applyFill="1" applyBorder="1">
      <alignment/>
      <protection/>
    </xf>
    <xf numFmtId="0" fontId="2" fillId="2" borderId="6" xfId="23" applyFont="1" applyFill="1" applyBorder="1">
      <alignment/>
      <protection/>
    </xf>
    <xf numFmtId="44" fontId="0" fillId="2" borderId="8" xfId="20" applyFill="1" applyBorder="1" applyAlignment="1">
      <alignment/>
    </xf>
    <xf numFmtId="8" fontId="0" fillId="2" borderId="8" xfId="20" applyNumberFormat="1" applyFill="1" applyBorder="1" applyAlignment="1">
      <alignment/>
    </xf>
    <xf numFmtId="8" fontId="0" fillId="2" borderId="7" xfId="20" applyNumberFormat="1" applyFill="1" applyBorder="1" applyAlignment="1">
      <alignment/>
    </xf>
    <xf numFmtId="44" fontId="0" fillId="2" borderId="7" xfId="20" applyFill="1" applyBorder="1" applyAlignment="1">
      <alignment/>
    </xf>
    <xf numFmtId="0" fontId="15" fillId="3" borderId="0" xfId="0" applyFont="1" applyFill="1" applyBorder="1" applyAlignment="1">
      <alignment/>
    </xf>
    <xf numFmtId="0" fontId="15" fillId="0" borderId="0" xfId="0" applyFont="1" applyAlignment="1">
      <alignment/>
    </xf>
    <xf numFmtId="0" fontId="15" fillId="3" borderId="0" xfId="0" applyFont="1" applyFill="1" applyAlignment="1">
      <alignment/>
    </xf>
    <xf numFmtId="0" fontId="34" fillId="0" borderId="0" xfId="24" applyFont="1">
      <alignment/>
      <protection/>
    </xf>
    <xf numFmtId="0" fontId="34" fillId="0" borderId="0" xfId="24" applyFont="1" applyProtection="1">
      <alignment/>
      <protection/>
    </xf>
    <xf numFmtId="0" fontId="0" fillId="3" borderId="0" xfId="0" applyFill="1" applyAlignment="1">
      <alignment/>
    </xf>
    <xf numFmtId="0" fontId="0" fillId="3" borderId="0" xfId="0" applyFill="1" applyBorder="1" applyAlignment="1">
      <alignment horizontal="center"/>
    </xf>
    <xf numFmtId="0" fontId="0" fillId="3" borderId="7" xfId="0" applyFill="1" applyBorder="1" applyAlignment="1">
      <alignment horizontal="center"/>
    </xf>
    <xf numFmtId="0" fontId="0" fillId="3" borderId="7" xfId="0" applyFill="1" applyBorder="1" applyAlignment="1">
      <alignment/>
    </xf>
    <xf numFmtId="0" fontId="5" fillId="3" borderId="7" xfId="22" applyFill="1" applyBorder="1" applyAlignment="1">
      <alignment horizontal="center"/>
    </xf>
    <xf numFmtId="0" fontId="0" fillId="3" borderId="7" xfId="0" applyFill="1" applyBorder="1" applyAlignment="1" quotePrefix="1">
      <alignment horizontal="center"/>
    </xf>
    <xf numFmtId="0" fontId="2" fillId="3" borderId="0" xfId="0" applyFont="1" applyFill="1" applyAlignment="1">
      <alignment/>
    </xf>
    <xf numFmtId="0" fontId="0" fillId="3" borderId="0" xfId="0" applyFill="1" applyBorder="1" applyAlignment="1">
      <alignment/>
    </xf>
    <xf numFmtId="0" fontId="0" fillId="3" borderId="17" xfId="0" applyFill="1" applyBorder="1" applyAlignment="1">
      <alignment/>
    </xf>
    <xf numFmtId="0" fontId="0" fillId="3" borderId="17" xfId="0" applyFill="1" applyBorder="1" applyAlignment="1">
      <alignment horizontal="center"/>
    </xf>
    <xf numFmtId="0" fontId="4" fillId="3" borderId="0" xfId="0" applyFont="1" applyFill="1" applyAlignment="1">
      <alignment/>
    </xf>
    <xf numFmtId="0" fontId="4" fillId="3" borderId="0" xfId="0" applyFont="1" applyFill="1" applyAlignment="1">
      <alignment horizontal="right"/>
    </xf>
    <xf numFmtId="0" fontId="3" fillId="3" borderId="0" xfId="0" applyFont="1" applyFill="1" applyAlignment="1">
      <alignment/>
    </xf>
    <xf numFmtId="0" fontId="4" fillId="3" borderId="0" xfId="0" applyFont="1" applyFill="1" applyBorder="1" applyAlignment="1">
      <alignment/>
    </xf>
    <xf numFmtId="0" fontId="4" fillId="3" borderId="0" xfId="0" applyFont="1" applyFill="1" applyAlignment="1">
      <alignment horizontal="center" vertical="center"/>
    </xf>
    <xf numFmtId="0" fontId="4" fillId="3" borderId="0" xfId="0" applyFont="1" applyFill="1" applyAlignment="1">
      <alignment horizontal="center"/>
    </xf>
    <xf numFmtId="167" fontId="4" fillId="3" borderId="0" xfId="18" applyNumberFormat="1" applyFont="1" applyFill="1" applyAlignment="1">
      <alignment/>
    </xf>
    <xf numFmtId="165" fontId="4" fillId="3" borderId="0" xfId="15" applyNumberFormat="1" applyFont="1" applyFill="1" applyAlignment="1">
      <alignment/>
    </xf>
    <xf numFmtId="167" fontId="4" fillId="3" borderId="0" xfId="0" applyNumberFormat="1" applyFont="1" applyFill="1" applyAlignment="1">
      <alignment/>
    </xf>
    <xf numFmtId="165" fontId="4" fillId="3" borderId="0" xfId="15" applyNumberFormat="1" applyFont="1" applyFill="1" applyBorder="1" applyAlignment="1">
      <alignment/>
    </xf>
    <xf numFmtId="167" fontId="4" fillId="3" borderId="13" xfId="18" applyNumberFormat="1" applyFont="1" applyFill="1" applyBorder="1" applyAlignment="1">
      <alignment/>
    </xf>
    <xf numFmtId="0" fontId="15" fillId="3" borderId="12" xfId="0" applyFont="1" applyFill="1" applyBorder="1" applyAlignment="1">
      <alignment horizontal="center"/>
    </xf>
    <xf numFmtId="165" fontId="0" fillId="3" borderId="0" xfId="15" applyNumberFormat="1" applyFill="1" applyAlignment="1">
      <alignment/>
    </xf>
    <xf numFmtId="165" fontId="0" fillId="3" borderId="7" xfId="15" applyNumberFormat="1" applyFill="1" applyBorder="1" applyAlignment="1">
      <alignment/>
    </xf>
    <xf numFmtId="165" fontId="2" fillId="3" borderId="13" xfId="15" applyNumberFormat="1" applyFont="1" applyFill="1" applyBorder="1" applyAlignment="1">
      <alignment/>
    </xf>
    <xf numFmtId="165" fontId="0" fillId="3" borderId="0" xfId="15" applyNumberFormat="1" applyFont="1" applyFill="1" applyAlignment="1">
      <alignment/>
    </xf>
    <xf numFmtId="6" fontId="0" fillId="3" borderId="7" xfId="0" applyNumberFormat="1" applyFill="1" applyBorder="1" applyAlignment="1">
      <alignment horizontal="center"/>
    </xf>
    <xf numFmtId="3" fontId="0" fillId="3" borderId="0" xfId="0" applyNumberFormat="1" applyFill="1" applyAlignment="1">
      <alignment horizontal="center"/>
    </xf>
    <xf numFmtId="6" fontId="0" fillId="3" borderId="7" xfId="0" applyNumberFormat="1" applyFill="1" applyBorder="1" applyAlignment="1">
      <alignment/>
    </xf>
    <xf numFmtId="3" fontId="0" fillId="3" borderId="0" xfId="0" applyNumberFormat="1" applyFill="1" applyAlignment="1">
      <alignment/>
    </xf>
    <xf numFmtId="165" fontId="2" fillId="3" borderId="17" xfId="15" applyNumberFormat="1" applyFont="1" applyFill="1" applyBorder="1" applyAlignment="1">
      <alignment horizontal="center"/>
    </xf>
    <xf numFmtId="0" fontId="2" fillId="3" borderId="17" xfId="0" applyFont="1" applyFill="1" applyBorder="1" applyAlignment="1">
      <alignment horizontal="center"/>
    </xf>
    <xf numFmtId="165" fontId="0" fillId="3" borderId="7" xfId="15" applyNumberFormat="1" applyFill="1" applyBorder="1" applyAlignment="1">
      <alignment/>
    </xf>
    <xf numFmtId="167" fontId="0" fillId="3" borderId="0" xfId="18" applyNumberFormat="1" applyFill="1" applyBorder="1" applyAlignment="1">
      <alignment/>
    </xf>
    <xf numFmtId="167" fontId="0" fillId="3" borderId="0" xfId="0" applyNumberFormat="1" applyFill="1" applyBorder="1" applyAlignment="1">
      <alignment/>
    </xf>
    <xf numFmtId="0" fontId="15" fillId="3" borderId="2" xfId="0" applyFont="1" applyFill="1" applyBorder="1" applyAlignment="1">
      <alignment/>
    </xf>
    <xf numFmtId="0" fontId="15" fillId="3" borderId="3" xfId="0" applyFont="1" applyFill="1" applyBorder="1" applyAlignment="1">
      <alignment/>
    </xf>
    <xf numFmtId="0" fontId="15" fillId="3" borderId="5" xfId="0" applyFont="1" applyFill="1" applyBorder="1" applyAlignment="1">
      <alignment/>
    </xf>
    <xf numFmtId="0" fontId="15" fillId="3" borderId="11" xfId="0" applyFont="1" applyFill="1" applyBorder="1" applyAlignment="1">
      <alignment/>
    </xf>
    <xf numFmtId="0" fontId="15" fillId="3" borderId="12" xfId="0" applyFont="1" applyFill="1" applyBorder="1" applyAlignment="1">
      <alignment/>
    </xf>
    <xf numFmtId="0" fontId="15" fillId="3" borderId="0" xfId="0" applyFont="1" applyFill="1" applyBorder="1" applyAlignment="1">
      <alignment horizontal="right"/>
    </xf>
    <xf numFmtId="0" fontId="15" fillId="0" borderId="11" xfId="0" applyFont="1" applyBorder="1" applyAlignment="1">
      <alignment/>
    </xf>
    <xf numFmtId="0" fontId="15" fillId="0" borderId="0" xfId="0" applyFont="1" applyBorder="1" applyAlignment="1">
      <alignment/>
    </xf>
    <xf numFmtId="0" fontId="15" fillId="3" borderId="0" xfId="0" applyFont="1" applyFill="1" applyBorder="1" applyAlignment="1">
      <alignment/>
    </xf>
    <xf numFmtId="0" fontId="15" fillId="3" borderId="18" xfId="0" applyFont="1" applyFill="1" applyBorder="1" applyAlignment="1">
      <alignment/>
    </xf>
    <xf numFmtId="0" fontId="15" fillId="3" borderId="17" xfId="0" applyFont="1" applyFill="1" applyBorder="1" applyAlignment="1">
      <alignment/>
    </xf>
    <xf numFmtId="0" fontId="15" fillId="3" borderId="19" xfId="0" applyFont="1" applyFill="1" applyBorder="1" applyAlignment="1">
      <alignment/>
    </xf>
    <xf numFmtId="0" fontId="15" fillId="3" borderId="20" xfId="0" applyFont="1" applyFill="1" applyBorder="1" applyAlignment="1">
      <alignment/>
    </xf>
    <xf numFmtId="0" fontId="15" fillId="3" borderId="21" xfId="0" applyFont="1" applyFill="1" applyBorder="1" applyAlignment="1">
      <alignment/>
    </xf>
    <xf numFmtId="0" fontId="15" fillId="3" borderId="22" xfId="0" applyFont="1" applyFill="1" applyBorder="1" applyAlignment="1">
      <alignment/>
    </xf>
    <xf numFmtId="0" fontId="15" fillId="3" borderId="23" xfId="0" applyFont="1" applyFill="1" applyBorder="1" applyAlignment="1">
      <alignment/>
    </xf>
    <xf numFmtId="0" fontId="15" fillId="3" borderId="24" xfId="0" applyFont="1" applyFill="1" applyBorder="1" applyAlignment="1">
      <alignment/>
    </xf>
    <xf numFmtId="0" fontId="15" fillId="0" borderId="25" xfId="0" applyFont="1" applyBorder="1" applyAlignment="1">
      <alignment/>
    </xf>
    <xf numFmtId="0" fontId="15" fillId="3" borderId="26" xfId="0" applyFont="1" applyFill="1" applyBorder="1" applyAlignment="1">
      <alignment/>
    </xf>
    <xf numFmtId="0" fontId="15" fillId="0" borderId="27" xfId="0" applyFont="1" applyBorder="1" applyAlignment="1">
      <alignment/>
    </xf>
    <xf numFmtId="0" fontId="15" fillId="3" borderId="28" xfId="0" applyFont="1" applyFill="1" applyBorder="1" applyAlignment="1">
      <alignment/>
    </xf>
    <xf numFmtId="0" fontId="15" fillId="0" borderId="29" xfId="0" applyFont="1" applyBorder="1" applyAlignment="1">
      <alignment/>
    </xf>
    <xf numFmtId="14" fontId="15" fillId="3" borderId="11" xfId="0" applyNumberFormat="1" applyFont="1" applyFill="1" applyBorder="1" applyAlignment="1">
      <alignment horizontal="center"/>
    </xf>
    <xf numFmtId="14" fontId="15" fillId="3" borderId="12" xfId="0" applyNumberFormat="1" applyFont="1" applyFill="1" applyBorder="1" applyAlignment="1">
      <alignment horizontal="center"/>
    </xf>
    <xf numFmtId="0" fontId="15" fillId="3" borderId="11" xfId="0" applyFont="1" applyFill="1" applyBorder="1" applyAlignment="1">
      <alignment horizontal="center"/>
    </xf>
    <xf numFmtId="0" fontId="15" fillId="3" borderId="0" xfId="0" applyFont="1" applyFill="1" applyBorder="1" applyAlignment="1">
      <alignment horizontal="center"/>
    </xf>
    <xf numFmtId="0" fontId="15" fillId="3" borderId="27" xfId="0" applyFont="1" applyFill="1" applyBorder="1" applyAlignment="1">
      <alignment horizontal="center"/>
    </xf>
    <xf numFmtId="0" fontId="15" fillId="3" borderId="28" xfId="0" applyFont="1" applyFill="1" applyBorder="1" applyAlignment="1">
      <alignment horizontal="center"/>
    </xf>
    <xf numFmtId="43" fontId="15" fillId="3" borderId="11" xfId="15" applyFont="1" applyFill="1" applyBorder="1" applyAlignment="1">
      <alignment horizontal="center"/>
    </xf>
    <xf numFmtId="43" fontId="15" fillId="3" borderId="12" xfId="15" applyFont="1" applyFill="1" applyBorder="1" applyAlignment="1">
      <alignment horizontal="center"/>
    </xf>
    <xf numFmtId="0" fontId="23" fillId="3" borderId="20" xfId="0" applyFont="1" applyFill="1" applyBorder="1" applyAlignment="1">
      <alignment horizontal="center" vertical="center" wrapText="1"/>
    </xf>
    <xf numFmtId="0" fontId="15" fillId="0" borderId="0" xfId="0" applyFont="1" applyFill="1" applyBorder="1" applyAlignment="1">
      <alignment/>
    </xf>
    <xf numFmtId="0" fontId="38" fillId="0" borderId="0" xfId="0" applyFont="1" applyAlignment="1">
      <alignment/>
    </xf>
    <xf numFmtId="0" fontId="34" fillId="0" borderId="0" xfId="0" applyFont="1" applyAlignment="1">
      <alignment/>
    </xf>
    <xf numFmtId="0" fontId="39" fillId="0" borderId="0" xfId="0" applyFont="1" applyAlignment="1">
      <alignment/>
    </xf>
    <xf numFmtId="0" fontId="15" fillId="0" borderId="0" xfId="0" applyFont="1" applyFill="1" applyAlignment="1">
      <alignment/>
    </xf>
    <xf numFmtId="0" fontId="0" fillId="2" borderId="11" xfId="23" applyFont="1" applyFill="1" applyBorder="1" quotePrefix="1">
      <alignment/>
      <protection/>
    </xf>
    <xf numFmtId="44" fontId="0" fillId="2" borderId="0" xfId="20" applyFill="1" applyBorder="1" applyAlignment="1">
      <alignment horizontal="left"/>
    </xf>
    <xf numFmtId="167" fontId="0" fillId="2" borderId="30" xfId="18" applyNumberFormat="1" applyFill="1" applyBorder="1" applyAlignment="1">
      <alignment/>
    </xf>
    <xf numFmtId="43" fontId="0" fillId="2" borderId="0" xfId="15" applyFill="1" applyBorder="1" applyAlignment="1">
      <alignment/>
    </xf>
    <xf numFmtId="43" fontId="0" fillId="2" borderId="0" xfId="15" applyFill="1" applyBorder="1" applyAlignment="1">
      <alignment horizontal="center"/>
    </xf>
    <xf numFmtId="44" fontId="0" fillId="2" borderId="0" xfId="18" applyFill="1" applyBorder="1" applyAlignment="1">
      <alignment/>
    </xf>
    <xf numFmtId="43" fontId="43" fillId="2" borderId="0" xfId="15" applyFont="1" applyFill="1" applyBorder="1" applyAlignment="1">
      <alignment horizontal="center"/>
    </xf>
    <xf numFmtId="43" fontId="0" fillId="2" borderId="7" xfId="17" applyFill="1" applyBorder="1" applyAlignment="1">
      <alignment/>
    </xf>
    <xf numFmtId="0" fontId="0" fillId="2" borderId="31" xfId="23" applyFill="1" applyBorder="1">
      <alignment/>
      <protection/>
    </xf>
    <xf numFmtId="164" fontId="2" fillId="3" borderId="0" xfId="15" applyNumberFormat="1" applyFont="1" applyFill="1" applyBorder="1" applyAlignment="1">
      <alignment horizontal="right"/>
    </xf>
    <xf numFmtId="44" fontId="44" fillId="2" borderId="10" xfId="18" applyFont="1" applyFill="1" applyBorder="1" applyAlignment="1">
      <alignment/>
    </xf>
    <xf numFmtId="44" fontId="44" fillId="2" borderId="0" xfId="20" applyFont="1" applyFill="1" applyBorder="1" applyAlignment="1">
      <alignment/>
    </xf>
    <xf numFmtId="44" fontId="44" fillId="2" borderId="10" xfId="20" applyFont="1" applyFill="1" applyBorder="1" applyAlignment="1">
      <alignment/>
    </xf>
    <xf numFmtId="44" fontId="45" fillId="2" borderId="15" xfId="20" applyFont="1" applyFill="1" applyBorder="1" applyAlignment="1">
      <alignment/>
    </xf>
    <xf numFmtId="0" fontId="45" fillId="2" borderId="10" xfId="23" applyFont="1" applyFill="1" applyBorder="1" applyAlignment="1">
      <alignment horizontal="center"/>
      <protection/>
    </xf>
    <xf numFmtId="43" fontId="44" fillId="2" borderId="10" xfId="17" applyFont="1" applyFill="1" applyBorder="1" applyAlignment="1">
      <alignment/>
    </xf>
    <xf numFmtId="43" fontId="2" fillId="3" borderId="0" xfId="15" applyNumberFormat="1" applyFont="1" applyFill="1" applyBorder="1" applyAlignment="1">
      <alignment/>
    </xf>
    <xf numFmtId="44" fontId="2" fillId="2" borderId="13" xfId="18" applyFont="1" applyFill="1" applyBorder="1" applyAlignment="1">
      <alignment horizontal="center"/>
    </xf>
    <xf numFmtId="0" fontId="8" fillId="2" borderId="0" xfId="23" applyFont="1" applyFill="1" applyBorder="1" applyAlignment="1">
      <alignment horizontal="right"/>
      <protection/>
    </xf>
    <xf numFmtId="0" fontId="8" fillId="2" borderId="0" xfId="23" applyFont="1" applyFill="1" applyBorder="1" applyAlignment="1">
      <alignment horizontal="center"/>
      <protection/>
    </xf>
    <xf numFmtId="43" fontId="46" fillId="2" borderId="0" xfId="15" applyFont="1" applyFill="1" applyBorder="1" applyAlignment="1">
      <alignment/>
    </xf>
    <xf numFmtId="0" fontId="46" fillId="2" borderId="10" xfId="23" applyFont="1" applyFill="1" applyBorder="1" applyAlignment="1">
      <alignment horizontal="center"/>
      <protection/>
    </xf>
    <xf numFmtId="165" fontId="46" fillId="2" borderId="10" xfId="23" applyNumberFormat="1" applyFont="1" applyFill="1" applyBorder="1" applyAlignment="1">
      <alignment horizontal="center"/>
      <protection/>
    </xf>
    <xf numFmtId="44" fontId="46" fillId="2" borderId="10" xfId="18" applyFont="1" applyFill="1" applyBorder="1" applyAlignment="1">
      <alignment/>
    </xf>
    <xf numFmtId="44" fontId="46" fillId="2" borderId="0" xfId="20" applyFont="1" applyFill="1" applyBorder="1" applyAlignment="1">
      <alignment/>
    </xf>
    <xf numFmtId="44" fontId="46" fillId="2" borderId="10" xfId="20" applyFont="1" applyFill="1" applyBorder="1" applyAlignment="1">
      <alignment/>
    </xf>
    <xf numFmtId="44" fontId="46" fillId="3" borderId="10" xfId="20" applyFont="1" applyFill="1" applyBorder="1" applyAlignment="1">
      <alignment/>
    </xf>
    <xf numFmtId="165" fontId="9" fillId="2" borderId="0" xfId="15" applyNumberFormat="1" applyFont="1" applyFill="1" applyBorder="1" applyAlignment="1">
      <alignment horizontal="center"/>
    </xf>
    <xf numFmtId="165" fontId="0" fillId="2" borderId="0" xfId="15" applyNumberFormat="1" applyFill="1" applyBorder="1" applyAlignment="1">
      <alignment horizontal="center"/>
    </xf>
    <xf numFmtId="165" fontId="0" fillId="2" borderId="0" xfId="15" applyNumberFormat="1" applyFill="1" applyBorder="1" applyAlignment="1">
      <alignment horizontal="center"/>
    </xf>
    <xf numFmtId="165" fontId="0" fillId="2" borderId="0" xfId="15" applyNumberFormat="1" applyFill="1" applyBorder="1" applyAlignment="1">
      <alignment/>
    </xf>
    <xf numFmtId="165" fontId="2" fillId="2" borderId="10" xfId="15" applyNumberFormat="1" applyFont="1" applyFill="1" applyBorder="1" applyAlignment="1">
      <alignment horizontal="center"/>
    </xf>
    <xf numFmtId="165" fontId="0" fillId="2" borderId="8" xfId="15" applyNumberFormat="1" applyFill="1" applyBorder="1" applyAlignment="1">
      <alignment horizontal="center"/>
    </xf>
    <xf numFmtId="165" fontId="0" fillId="2" borderId="10" xfId="15" applyNumberFormat="1" applyFill="1" applyBorder="1" applyAlignment="1">
      <alignment horizontal="center"/>
    </xf>
    <xf numFmtId="165" fontId="0" fillId="2" borderId="15" xfId="15" applyNumberFormat="1" applyFill="1" applyBorder="1" applyAlignment="1">
      <alignment horizontal="center"/>
    </xf>
    <xf numFmtId="171" fontId="0" fillId="2" borderId="30" xfId="20" applyNumberFormat="1" applyFill="1" applyBorder="1" applyAlignment="1">
      <alignment horizontal="left"/>
    </xf>
    <xf numFmtId="171" fontId="0" fillId="2" borderId="30" xfId="23" applyNumberFormat="1" applyFill="1" applyBorder="1">
      <alignment/>
      <protection/>
    </xf>
    <xf numFmtId="0" fontId="10" fillId="0" borderId="0" xfId="0" applyFont="1" applyAlignment="1">
      <alignment/>
    </xf>
    <xf numFmtId="0" fontId="10" fillId="0" borderId="0" xfId="0" applyFont="1" applyAlignment="1">
      <alignment horizontal="right"/>
    </xf>
    <xf numFmtId="165" fontId="0" fillId="2" borderId="0" xfId="23" applyNumberFormat="1" applyFill="1" applyBorder="1">
      <alignment/>
      <protection/>
    </xf>
    <xf numFmtId="167" fontId="0" fillId="2" borderId="13" xfId="18" applyNumberFormat="1" applyFill="1" applyBorder="1" applyAlignment="1">
      <alignment/>
    </xf>
    <xf numFmtId="167" fontId="0" fillId="2" borderId="0" xfId="18" applyNumberFormat="1" applyFill="1" applyBorder="1" applyAlignment="1">
      <alignment/>
    </xf>
    <xf numFmtId="0" fontId="15" fillId="3" borderId="0" xfId="24" applyFont="1" applyFill="1" applyBorder="1" applyProtection="1">
      <alignment/>
      <protection/>
    </xf>
    <xf numFmtId="0" fontId="34" fillId="3" borderId="0" xfId="24" applyFont="1" applyFill="1" applyBorder="1" applyProtection="1">
      <alignment/>
      <protection/>
    </xf>
    <xf numFmtId="0" fontId="16" fillId="3" borderId="0" xfId="24" applyFont="1" applyFill="1" applyBorder="1" applyProtection="1">
      <alignment/>
      <protection/>
    </xf>
    <xf numFmtId="0" fontId="32" fillId="3" borderId="0" xfId="24" applyFont="1" applyFill="1" applyBorder="1" applyAlignment="1" applyProtection="1">
      <alignment horizontal="left"/>
      <protection/>
    </xf>
    <xf numFmtId="0" fontId="32" fillId="3" borderId="32" xfId="24" applyFont="1" applyFill="1" applyBorder="1" applyAlignment="1" applyProtection="1">
      <alignment horizontal="center"/>
      <protection/>
    </xf>
    <xf numFmtId="0" fontId="32" fillId="3" borderId="33" xfId="24" applyFont="1" applyFill="1" applyBorder="1" applyAlignment="1" applyProtection="1">
      <alignment horizontal="center"/>
      <protection/>
    </xf>
    <xf numFmtId="0" fontId="32" fillId="3" borderId="34" xfId="24" applyFont="1" applyFill="1" applyBorder="1" applyAlignment="1" applyProtection="1">
      <alignment horizontal="center"/>
      <protection/>
    </xf>
    <xf numFmtId="0" fontId="40" fillId="3" borderId="35" xfId="24" applyFont="1" applyFill="1" applyBorder="1" applyAlignment="1">
      <alignment horizontal="center"/>
      <protection/>
    </xf>
    <xf numFmtId="39" fontId="40" fillId="3" borderId="36" xfId="24" applyNumberFormat="1" applyFont="1" applyFill="1" applyBorder="1" applyProtection="1">
      <alignment/>
      <protection/>
    </xf>
    <xf numFmtId="39" fontId="40" fillId="3" borderId="34" xfId="24" applyNumberFormat="1" applyFont="1" applyFill="1" applyBorder="1" applyProtection="1">
      <alignment/>
      <protection/>
    </xf>
    <xf numFmtId="0" fontId="40" fillId="3" borderId="37" xfId="24" applyFont="1" applyFill="1" applyBorder="1" applyAlignment="1">
      <alignment horizontal="center"/>
      <protection/>
    </xf>
    <xf numFmtId="0" fontId="40" fillId="3" borderId="38" xfId="24" applyFont="1" applyFill="1" applyBorder="1" applyAlignment="1">
      <alignment horizontal="center"/>
      <protection/>
    </xf>
    <xf numFmtId="39" fontId="40" fillId="3" borderId="39" xfId="24" applyNumberFormat="1" applyFont="1" applyFill="1" applyBorder="1" applyProtection="1">
      <alignment/>
      <protection/>
    </xf>
    <xf numFmtId="0" fontId="32" fillId="3" borderId="0" xfId="24" applyFont="1" applyFill="1" applyBorder="1" applyAlignment="1" applyProtection="1">
      <alignment horizontal="center"/>
      <protection/>
    </xf>
    <xf numFmtId="39" fontId="32" fillId="3" borderId="40" xfId="24" applyNumberFormat="1" applyFont="1" applyFill="1" applyBorder="1" applyProtection="1">
      <alignment/>
      <protection/>
    </xf>
    <xf numFmtId="39" fontId="32" fillId="3" borderId="41" xfId="24" applyNumberFormat="1" applyFont="1" applyFill="1" applyBorder="1" applyProtection="1">
      <alignment/>
      <protection/>
    </xf>
    <xf numFmtId="0" fontId="34" fillId="3" borderId="38" xfId="24" applyFont="1" applyFill="1" applyBorder="1" applyProtection="1">
      <alignment/>
      <protection/>
    </xf>
    <xf numFmtId="0" fontId="34" fillId="3" borderId="42" xfId="24" applyFont="1" applyFill="1" applyBorder="1" applyProtection="1">
      <alignment/>
      <protection/>
    </xf>
    <xf numFmtId="0" fontId="40" fillId="3" borderId="37" xfId="24" applyFont="1" applyFill="1" applyBorder="1" applyProtection="1">
      <alignment/>
      <protection/>
    </xf>
    <xf numFmtId="0" fontId="40" fillId="3" borderId="43" xfId="24" applyFont="1" applyFill="1" applyBorder="1" applyProtection="1">
      <alignment/>
      <protection/>
    </xf>
    <xf numFmtId="0" fontId="34" fillId="3" borderId="44" xfId="24" applyFont="1" applyFill="1" applyBorder="1">
      <alignment/>
      <protection/>
    </xf>
    <xf numFmtId="0" fontId="34" fillId="3" borderId="45" xfId="24" applyFont="1" applyFill="1" applyBorder="1">
      <alignment/>
      <protection/>
    </xf>
    <xf numFmtId="0" fontId="15" fillId="3" borderId="45" xfId="24" applyFont="1" applyFill="1" applyBorder="1" applyProtection="1">
      <alignment/>
      <protection/>
    </xf>
    <xf numFmtId="0" fontId="15" fillId="3" borderId="46" xfId="24" applyFont="1" applyFill="1" applyBorder="1" applyProtection="1">
      <alignment/>
      <protection/>
    </xf>
    <xf numFmtId="0" fontId="34" fillId="3" borderId="47" xfId="24" applyFont="1" applyFill="1" applyBorder="1">
      <alignment/>
      <protection/>
    </xf>
    <xf numFmtId="0" fontId="15" fillId="3" borderId="48" xfId="24" applyFont="1" applyFill="1" applyBorder="1" applyAlignment="1" applyProtection="1">
      <alignment horizontal="center"/>
      <protection/>
    </xf>
    <xf numFmtId="0" fontId="15" fillId="3" borderId="49" xfId="24" applyFont="1" applyFill="1" applyBorder="1" applyProtection="1">
      <alignment/>
      <protection/>
    </xf>
    <xf numFmtId="0" fontId="15" fillId="3" borderId="49" xfId="24" applyFont="1" applyFill="1" applyBorder="1" applyAlignment="1" applyProtection="1">
      <alignment horizontal="center"/>
      <protection/>
    </xf>
    <xf numFmtId="0" fontId="34" fillId="3" borderId="50" xfId="24" applyFont="1" applyFill="1" applyBorder="1" applyAlignment="1" applyProtection="1">
      <alignment horizontal="center"/>
      <protection/>
    </xf>
    <xf numFmtId="0" fontId="34" fillId="3" borderId="51" xfId="24" applyFont="1" applyFill="1" applyBorder="1" applyAlignment="1" applyProtection="1">
      <alignment horizontal="center"/>
      <protection/>
    </xf>
    <xf numFmtId="0" fontId="34" fillId="3" borderId="51" xfId="24" applyFont="1" applyFill="1" applyBorder="1" applyProtection="1">
      <alignment/>
      <protection/>
    </xf>
    <xf numFmtId="0" fontId="16" fillId="3" borderId="50" xfId="24" applyFont="1" applyFill="1" applyBorder="1" applyAlignment="1" applyProtection="1">
      <alignment horizontal="left" vertical="center"/>
      <protection/>
    </xf>
    <xf numFmtId="0" fontId="34" fillId="3" borderId="51" xfId="24" applyFont="1" applyFill="1" applyBorder="1" applyAlignment="1" applyProtection="1">
      <alignment horizontal="center" vertical="center"/>
      <protection/>
    </xf>
    <xf numFmtId="176" fontId="40" fillId="3" borderId="49" xfId="24" applyNumberFormat="1" applyFont="1" applyFill="1" applyBorder="1" applyAlignment="1" applyProtection="1">
      <alignment horizontal="center"/>
      <protection/>
    </xf>
    <xf numFmtId="0" fontId="34" fillId="3" borderId="43" xfId="24" applyFont="1" applyFill="1" applyBorder="1" applyProtection="1">
      <alignment/>
      <protection/>
    </xf>
    <xf numFmtId="0" fontId="15" fillId="3" borderId="47" xfId="24" applyFont="1" applyFill="1" applyBorder="1" applyProtection="1">
      <alignment/>
      <protection/>
    </xf>
    <xf numFmtId="0" fontId="34" fillId="3" borderId="48" xfId="24" applyFont="1" applyFill="1" applyBorder="1" applyProtection="1">
      <alignment/>
      <protection/>
    </xf>
    <xf numFmtId="0" fontId="34" fillId="3" borderId="47" xfId="24" applyFont="1" applyFill="1" applyBorder="1" applyProtection="1">
      <alignment/>
      <protection/>
    </xf>
    <xf numFmtId="0" fontId="34" fillId="3" borderId="49" xfId="24" applyFont="1" applyFill="1" applyBorder="1" applyProtection="1">
      <alignment/>
      <protection/>
    </xf>
    <xf numFmtId="0" fontId="34" fillId="3" borderId="50" xfId="24" applyFont="1" applyFill="1" applyBorder="1" applyProtection="1">
      <alignment/>
      <protection/>
    </xf>
    <xf numFmtId="0" fontId="32" fillId="3" borderId="46" xfId="24" applyFont="1" applyFill="1" applyBorder="1" applyAlignment="1" applyProtection="1">
      <alignment horizontal="center"/>
      <protection/>
    </xf>
    <xf numFmtId="0" fontId="40" fillId="3" borderId="52" xfId="24" applyFont="1" applyFill="1" applyBorder="1" applyAlignment="1">
      <alignment horizontal="center"/>
      <protection/>
    </xf>
    <xf numFmtId="0" fontId="41" fillId="3" borderId="42" xfId="25" applyFont="1" applyFill="1" applyBorder="1" applyAlignment="1">
      <alignment horizontal="center"/>
      <protection/>
    </xf>
    <xf numFmtId="0" fontId="40" fillId="3" borderId="51" xfId="24" applyFont="1" applyFill="1" applyBorder="1" applyAlignment="1">
      <alignment horizontal="center"/>
      <protection/>
    </xf>
    <xf numFmtId="0" fontId="40" fillId="3" borderId="42" xfId="24" applyFont="1" applyFill="1" applyBorder="1" applyProtection="1">
      <alignment/>
      <protection/>
    </xf>
    <xf numFmtId="0" fontId="32" fillId="3" borderId="47" xfId="24" applyFont="1" applyFill="1" applyBorder="1" applyProtection="1">
      <alignment/>
      <protection/>
    </xf>
    <xf numFmtId="39" fontId="32" fillId="3" borderId="43" xfId="24" applyNumberFormat="1" applyFont="1" applyFill="1" applyBorder="1" applyProtection="1">
      <alignment/>
      <protection/>
    </xf>
    <xf numFmtId="0" fontId="34" fillId="3" borderId="32" xfId="24" applyFont="1" applyFill="1" applyBorder="1" applyProtection="1">
      <alignment/>
      <protection/>
    </xf>
    <xf numFmtId="0" fontId="34" fillId="3" borderId="49" xfId="24" applyFont="1" applyFill="1" applyBorder="1" applyAlignment="1" applyProtection="1">
      <alignment horizontal="center"/>
      <protection/>
    </xf>
    <xf numFmtId="0" fontId="40" fillId="3" borderId="32" xfId="24" applyFont="1" applyFill="1" applyBorder="1">
      <alignment/>
      <protection/>
    </xf>
    <xf numFmtId="0" fontId="40" fillId="3" borderId="32" xfId="24" applyFont="1" applyFill="1" applyBorder="1" applyAlignment="1">
      <alignment horizontal="left"/>
      <protection/>
    </xf>
    <xf numFmtId="0" fontId="40" fillId="3" borderId="35" xfId="24" applyFont="1" applyFill="1" applyBorder="1" applyProtection="1">
      <alignment/>
      <protection/>
    </xf>
    <xf numFmtId="0" fontId="42" fillId="3" borderId="35" xfId="24" applyFont="1" applyFill="1" applyBorder="1" applyProtection="1">
      <alignment/>
      <protection/>
    </xf>
    <xf numFmtId="0" fontId="0" fillId="3" borderId="47" xfId="0" applyFill="1" applyBorder="1" applyAlignment="1">
      <alignment horizontal="center"/>
    </xf>
    <xf numFmtId="165" fontId="0" fillId="3" borderId="0" xfId="15" applyNumberFormat="1" applyFill="1" applyBorder="1" applyAlignment="1">
      <alignment/>
    </xf>
    <xf numFmtId="0" fontId="0" fillId="3" borderId="48" xfId="0" applyFill="1" applyBorder="1" applyAlignment="1">
      <alignment horizontal="center"/>
    </xf>
    <xf numFmtId="0" fontId="2" fillId="3" borderId="0" xfId="0" applyFont="1" applyFill="1" applyBorder="1" applyAlignment="1">
      <alignment/>
    </xf>
    <xf numFmtId="165" fontId="2" fillId="3" borderId="0" xfId="15" applyNumberFormat="1" applyFont="1" applyFill="1" applyBorder="1" applyAlignment="1">
      <alignment horizontal="center"/>
    </xf>
    <xf numFmtId="0" fontId="2" fillId="3" borderId="0" xfId="0" applyFont="1" applyFill="1" applyBorder="1" applyAlignment="1">
      <alignment horizontal="center"/>
    </xf>
    <xf numFmtId="0" fontId="2" fillId="3" borderId="48" xfId="0" applyFont="1" applyFill="1" applyBorder="1" applyAlignment="1">
      <alignment horizontal="center"/>
    </xf>
    <xf numFmtId="0" fontId="2" fillId="3" borderId="53" xfId="0" applyFont="1" applyFill="1" applyBorder="1" applyAlignment="1">
      <alignment horizontal="center"/>
    </xf>
    <xf numFmtId="165" fontId="0" fillId="3" borderId="0" xfId="15" applyNumberFormat="1" applyFill="1" applyBorder="1" applyAlignment="1">
      <alignment/>
    </xf>
    <xf numFmtId="0" fontId="0" fillId="3" borderId="0" xfId="0" applyFont="1" applyFill="1" applyBorder="1" applyAlignment="1">
      <alignment/>
    </xf>
    <xf numFmtId="0" fontId="2" fillId="3" borderId="47" xfId="0" applyFont="1" applyFill="1" applyBorder="1" applyAlignment="1">
      <alignment/>
    </xf>
    <xf numFmtId="0" fontId="0" fillId="3" borderId="47" xfId="0" applyFill="1" applyBorder="1" applyAlignment="1">
      <alignment/>
    </xf>
    <xf numFmtId="44" fontId="2" fillId="3" borderId="0" xfId="18" applyFont="1" applyFill="1" applyBorder="1" applyAlignment="1">
      <alignment/>
    </xf>
    <xf numFmtId="165" fontId="2" fillId="3" borderId="0" xfId="15" applyNumberFormat="1" applyFont="1" applyFill="1" applyBorder="1" applyAlignment="1">
      <alignment/>
    </xf>
    <xf numFmtId="0" fontId="2" fillId="3" borderId="47" xfId="0" applyFont="1" applyFill="1" applyBorder="1" applyAlignment="1">
      <alignment horizontal="left"/>
    </xf>
    <xf numFmtId="0" fontId="2" fillId="3" borderId="47" xfId="0" applyFont="1" applyFill="1" applyBorder="1" applyAlignment="1">
      <alignment horizontal="center"/>
    </xf>
    <xf numFmtId="0" fontId="0" fillId="3" borderId="35" xfId="0" applyFill="1" applyBorder="1" applyAlignment="1">
      <alignment horizontal="center"/>
    </xf>
    <xf numFmtId="0" fontId="0" fillId="3" borderId="37" xfId="0" applyFill="1" applyBorder="1" applyAlignment="1">
      <alignment/>
    </xf>
    <xf numFmtId="165" fontId="0" fillId="3" borderId="37" xfId="15" applyNumberFormat="1" applyFill="1" applyBorder="1" applyAlignment="1">
      <alignment/>
    </xf>
    <xf numFmtId="0" fontId="0" fillId="3" borderId="37" xfId="0" applyFill="1" applyBorder="1" applyAlignment="1">
      <alignment horizontal="center"/>
    </xf>
    <xf numFmtId="0" fontId="0" fillId="3" borderId="43" xfId="0" applyFill="1" applyBorder="1" applyAlignment="1">
      <alignment horizontal="center"/>
    </xf>
    <xf numFmtId="0" fontId="50" fillId="0" borderId="0" xfId="0" applyFont="1" applyAlignment="1">
      <alignment/>
    </xf>
    <xf numFmtId="0" fontId="0" fillId="3" borderId="3" xfId="0" applyFill="1" applyBorder="1" applyAlignment="1">
      <alignment/>
    </xf>
    <xf numFmtId="0" fontId="0" fillId="3" borderId="3" xfId="0" applyFill="1" applyBorder="1" applyAlignment="1">
      <alignment horizontal="center"/>
    </xf>
    <xf numFmtId="0" fontId="0" fillId="3" borderId="5" xfId="0" applyFill="1" applyBorder="1" applyAlignment="1">
      <alignment horizontal="center"/>
    </xf>
    <xf numFmtId="0" fontId="0" fillId="3" borderId="12" xfId="0" applyFill="1" applyBorder="1" applyAlignment="1">
      <alignment horizontal="center"/>
    </xf>
    <xf numFmtId="0" fontId="0" fillId="3" borderId="11" xfId="0" applyFill="1" applyBorder="1" applyAlignment="1">
      <alignment/>
    </xf>
    <xf numFmtId="0" fontId="0" fillId="3" borderId="9" xfId="0" applyFill="1" applyBorder="1" applyAlignment="1">
      <alignment horizontal="center"/>
    </xf>
    <xf numFmtId="0" fontId="0" fillId="3" borderId="6" xfId="0" applyFill="1" applyBorder="1" applyAlignment="1">
      <alignment/>
    </xf>
    <xf numFmtId="0" fontId="2" fillId="3" borderId="11" xfId="0" applyFont="1" applyFill="1" applyBorder="1" applyAlignment="1">
      <alignment/>
    </xf>
    <xf numFmtId="0" fontId="0" fillId="3" borderId="18" xfId="0" applyFill="1" applyBorder="1" applyAlignment="1">
      <alignment/>
    </xf>
    <xf numFmtId="0" fontId="0" fillId="3" borderId="19" xfId="0" applyFill="1" applyBorder="1" applyAlignment="1">
      <alignment horizontal="center"/>
    </xf>
    <xf numFmtId="0" fontId="46" fillId="3" borderId="2" xfId="0" applyFont="1" applyFill="1" applyBorder="1" applyAlignment="1">
      <alignment horizontal="center"/>
    </xf>
    <xf numFmtId="0" fontId="15" fillId="3" borderId="47" xfId="0" applyFont="1" applyFill="1" applyBorder="1" applyAlignment="1">
      <alignment/>
    </xf>
    <xf numFmtId="0" fontId="15" fillId="3" borderId="48" xfId="0" applyFont="1" applyFill="1" applyBorder="1" applyAlignment="1">
      <alignment/>
    </xf>
    <xf numFmtId="0" fontId="0" fillId="2" borderId="54" xfId="23" applyFill="1" applyBorder="1">
      <alignment/>
      <protection/>
    </xf>
    <xf numFmtId="43" fontId="0" fillId="2" borderId="54" xfId="17" applyFill="1" applyBorder="1" applyAlignment="1">
      <alignment/>
    </xf>
    <xf numFmtId="0" fontId="0" fillId="2" borderId="54" xfId="23" applyFont="1" applyFill="1" applyBorder="1">
      <alignment/>
      <protection/>
    </xf>
    <xf numFmtId="0" fontId="0" fillId="2" borderId="55" xfId="23" applyFill="1" applyBorder="1">
      <alignment/>
      <protection/>
    </xf>
    <xf numFmtId="44" fontId="0" fillId="2" borderId="12" xfId="20" applyFill="1" applyBorder="1" applyAlignment="1">
      <alignment horizontal="left"/>
    </xf>
    <xf numFmtId="43" fontId="0" fillId="2" borderId="12" xfId="17" applyFill="1" applyBorder="1" applyAlignment="1">
      <alignment/>
    </xf>
    <xf numFmtId="165" fontId="0" fillId="3" borderId="0" xfId="15" applyNumberFormat="1" applyFill="1" applyBorder="1" applyAlignment="1">
      <alignment horizontal="center"/>
    </xf>
    <xf numFmtId="0" fontId="46" fillId="3" borderId="0" xfId="0" applyFont="1" applyFill="1" applyBorder="1" applyAlignment="1">
      <alignment horizontal="center"/>
    </xf>
    <xf numFmtId="43" fontId="0" fillId="2" borderId="12" xfId="15" applyFill="1" applyBorder="1" applyAlignment="1">
      <alignment/>
    </xf>
    <xf numFmtId="0" fontId="0" fillId="2" borderId="11" xfId="23" applyFont="1" applyFill="1" applyBorder="1">
      <alignment/>
      <protection/>
    </xf>
    <xf numFmtId="0" fontId="0" fillId="2" borderId="56" xfId="23" applyFill="1" applyBorder="1">
      <alignment/>
      <protection/>
    </xf>
    <xf numFmtId="0" fontId="0" fillId="2" borderId="57" xfId="23" applyFill="1" applyBorder="1">
      <alignment/>
      <protection/>
    </xf>
    <xf numFmtId="44" fontId="46" fillId="2" borderId="0" xfId="18" applyFont="1" applyFill="1" applyBorder="1" applyAlignment="1">
      <alignment/>
    </xf>
    <xf numFmtId="44" fontId="46" fillId="3" borderId="0" xfId="20" applyFont="1" applyFill="1" applyBorder="1" applyAlignment="1">
      <alignment/>
    </xf>
    <xf numFmtId="0" fontId="11" fillId="2" borderId="11" xfId="23" applyFont="1" applyFill="1" applyBorder="1">
      <alignment/>
      <protection/>
    </xf>
    <xf numFmtId="0" fontId="0" fillId="2" borderId="58" xfId="23" applyFill="1" applyBorder="1">
      <alignment/>
      <protection/>
    </xf>
    <xf numFmtId="0" fontId="0" fillId="2" borderId="3" xfId="23" applyFont="1" applyFill="1" applyBorder="1" applyAlignment="1">
      <alignment horizontal="center"/>
      <protection/>
    </xf>
    <xf numFmtId="0" fontId="0" fillId="2" borderId="7" xfId="23" applyFont="1" applyFill="1" applyBorder="1" applyAlignment="1">
      <alignment horizontal="center"/>
      <protection/>
    </xf>
    <xf numFmtId="43" fontId="0" fillId="0" borderId="0" xfId="15" applyAlignment="1">
      <alignment/>
    </xf>
    <xf numFmtId="0" fontId="0" fillId="0" borderId="0" xfId="0" applyBorder="1" applyAlignment="1">
      <alignment/>
    </xf>
    <xf numFmtId="43" fontId="0" fillId="3" borderId="3" xfId="15" applyFill="1" applyBorder="1" applyAlignment="1">
      <alignment/>
    </xf>
    <xf numFmtId="0" fontId="0" fillId="3" borderId="5" xfId="0" applyFill="1" applyBorder="1" applyAlignment="1">
      <alignment/>
    </xf>
    <xf numFmtId="43" fontId="0" fillId="3" borderId="0" xfId="15" applyFill="1" applyBorder="1" applyAlignment="1">
      <alignment/>
    </xf>
    <xf numFmtId="0" fontId="0" fillId="3" borderId="12" xfId="0" applyFill="1" applyBorder="1" applyAlignment="1">
      <alignment/>
    </xf>
    <xf numFmtId="0" fontId="0" fillId="3" borderId="0" xfId="0" applyFill="1" applyBorder="1" applyAlignment="1">
      <alignment horizontal="right"/>
    </xf>
    <xf numFmtId="0" fontId="2" fillId="3" borderId="0" xfId="0" applyFont="1" applyFill="1" applyBorder="1" applyAlignment="1">
      <alignment horizontal="right"/>
    </xf>
    <xf numFmtId="43" fontId="0" fillId="3" borderId="7" xfId="15" applyFill="1" applyBorder="1" applyAlignment="1">
      <alignment/>
    </xf>
    <xf numFmtId="44" fontId="0" fillId="3" borderId="12" xfId="18" applyFill="1" applyBorder="1" applyAlignment="1">
      <alignment/>
    </xf>
    <xf numFmtId="43" fontId="0" fillId="3" borderId="59" xfId="15" applyFill="1" applyBorder="1" applyAlignment="1">
      <alignment/>
    </xf>
    <xf numFmtId="44" fontId="0" fillId="3" borderId="0" xfId="18" applyFont="1" applyFill="1" applyBorder="1" applyAlignment="1">
      <alignment horizontal="center"/>
    </xf>
    <xf numFmtId="0" fontId="0" fillId="3" borderId="0" xfId="0" applyFont="1" applyFill="1" applyBorder="1" applyAlignment="1">
      <alignment horizontal="center"/>
    </xf>
    <xf numFmtId="43" fontId="0" fillId="3" borderId="26" xfId="15" applyFill="1" applyBorder="1" applyAlignment="1">
      <alignment/>
    </xf>
    <xf numFmtId="43" fontId="0" fillId="3" borderId="0" xfId="15" applyFont="1" applyFill="1" applyBorder="1" applyAlignment="1">
      <alignment/>
    </xf>
    <xf numFmtId="0" fontId="0" fillId="3" borderId="9" xfId="0" applyFill="1" applyBorder="1" applyAlignment="1">
      <alignment/>
    </xf>
    <xf numFmtId="43" fontId="0" fillId="3" borderId="0" xfId="15" applyFont="1" applyFill="1" applyBorder="1" applyAlignment="1">
      <alignment/>
    </xf>
    <xf numFmtId="44" fontId="0" fillId="3" borderId="7" xfId="18" applyFill="1" applyBorder="1" applyAlignment="1">
      <alignment/>
    </xf>
    <xf numFmtId="44" fontId="0" fillId="3" borderId="30" xfId="18" applyFill="1" applyBorder="1" applyAlignment="1">
      <alignment/>
    </xf>
    <xf numFmtId="0" fontId="10" fillId="3" borderId="0" xfId="0" applyFont="1" applyFill="1" applyAlignment="1">
      <alignment horizontal="center"/>
    </xf>
    <xf numFmtId="0" fontId="10" fillId="3" borderId="0" xfId="0" applyFont="1" applyFill="1" applyAlignment="1">
      <alignment/>
    </xf>
    <xf numFmtId="0" fontId="10" fillId="3" borderId="2" xfId="0" applyFont="1" applyFill="1" applyBorder="1" applyAlignment="1">
      <alignment/>
    </xf>
    <xf numFmtId="0" fontId="10" fillId="3" borderId="3" xfId="0" applyFont="1" applyFill="1" applyBorder="1" applyAlignment="1">
      <alignment/>
    </xf>
    <xf numFmtId="0" fontId="10" fillId="3" borderId="60" xfId="0" applyFont="1" applyFill="1" applyBorder="1" applyAlignment="1">
      <alignment/>
    </xf>
    <xf numFmtId="0" fontId="10" fillId="3" borderId="11" xfId="0" applyFont="1" applyFill="1" applyBorder="1" applyAlignment="1">
      <alignment/>
    </xf>
    <xf numFmtId="0" fontId="10" fillId="3" borderId="0" xfId="0" applyFont="1" applyFill="1" applyBorder="1" applyAlignment="1">
      <alignment/>
    </xf>
    <xf numFmtId="0" fontId="10" fillId="3" borderId="12" xfId="0" applyFont="1" applyFill="1" applyBorder="1" applyAlignment="1">
      <alignment/>
    </xf>
    <xf numFmtId="0" fontId="10" fillId="3" borderId="4" xfId="0" applyFont="1" applyFill="1" applyBorder="1" applyAlignment="1">
      <alignment/>
    </xf>
    <xf numFmtId="0" fontId="2" fillId="3" borderId="12" xfId="0" applyFont="1" applyFill="1" applyBorder="1" applyAlignment="1">
      <alignment horizontal="center" vertical="center"/>
    </xf>
    <xf numFmtId="0" fontId="10" fillId="3" borderId="8" xfId="0" applyFont="1" applyFill="1" applyBorder="1" applyAlignment="1">
      <alignment/>
    </xf>
    <xf numFmtId="43" fontId="10" fillId="3" borderId="60" xfId="15" applyFont="1" applyFill="1" applyBorder="1" applyAlignment="1">
      <alignment/>
    </xf>
    <xf numFmtId="0" fontId="49" fillId="3" borderId="60" xfId="0" applyFont="1" applyFill="1" applyBorder="1" applyAlignment="1">
      <alignment/>
    </xf>
    <xf numFmtId="0" fontId="14" fillId="3" borderId="60" xfId="0" applyFont="1" applyFill="1" applyBorder="1" applyAlignment="1">
      <alignment/>
    </xf>
    <xf numFmtId="43" fontId="10" fillId="3" borderId="12" xfId="15" applyFont="1" applyFill="1" applyBorder="1" applyAlignment="1">
      <alignment/>
    </xf>
    <xf numFmtId="0" fontId="10" fillId="3" borderId="6" xfId="0" applyFont="1" applyFill="1" applyBorder="1" applyAlignment="1">
      <alignment/>
    </xf>
    <xf numFmtId="0" fontId="10" fillId="3" borderId="7" xfId="0" applyFont="1" applyFill="1" applyBorder="1" applyAlignment="1">
      <alignment/>
    </xf>
    <xf numFmtId="0" fontId="10" fillId="3" borderId="9" xfId="0" applyFont="1" applyFill="1" applyBorder="1" applyAlignment="1">
      <alignment/>
    </xf>
    <xf numFmtId="0" fontId="10" fillId="3" borderId="11" xfId="0" applyFont="1" applyFill="1" applyBorder="1" applyAlignment="1">
      <alignment horizontal="right"/>
    </xf>
    <xf numFmtId="0" fontId="10" fillId="3" borderId="6" xfId="0" applyFont="1" applyFill="1" applyBorder="1" applyAlignment="1">
      <alignment horizontal="right"/>
    </xf>
    <xf numFmtId="165" fontId="0" fillId="3" borderId="13" xfId="15" applyNumberFormat="1" applyFill="1" applyBorder="1" applyAlignment="1">
      <alignment/>
    </xf>
    <xf numFmtId="165" fontId="0" fillId="3" borderId="13" xfId="15" applyNumberFormat="1" applyFill="1" applyBorder="1" applyAlignment="1">
      <alignment/>
    </xf>
    <xf numFmtId="44" fontId="0" fillId="3" borderId="0" xfId="18" applyFill="1" applyBorder="1" applyAlignment="1">
      <alignment/>
    </xf>
    <xf numFmtId="167" fontId="0" fillId="3" borderId="0" xfId="18" applyNumberFormat="1" applyFill="1" applyBorder="1" applyAlignment="1">
      <alignment/>
    </xf>
    <xf numFmtId="167" fontId="2" fillId="3" borderId="0" xfId="18" applyNumberFormat="1" applyFont="1" applyFill="1" applyBorder="1" applyAlignment="1">
      <alignment/>
    </xf>
    <xf numFmtId="44" fontId="0" fillId="3" borderId="12" xfId="18" applyFont="1" applyFill="1" applyBorder="1" applyAlignment="1">
      <alignment/>
    </xf>
    <xf numFmtId="43" fontId="0" fillId="3" borderId="0" xfId="15" applyFill="1" applyBorder="1" applyAlignment="1">
      <alignment horizontal="center"/>
    </xf>
    <xf numFmtId="44" fontId="0" fillId="3" borderId="0" xfId="18" applyFill="1" applyBorder="1" applyAlignment="1">
      <alignment horizontal="center"/>
    </xf>
    <xf numFmtId="0" fontId="2" fillId="3" borderId="11" xfId="0" applyFont="1" applyFill="1" applyBorder="1" applyAlignment="1">
      <alignment horizontal="right"/>
    </xf>
    <xf numFmtId="43" fontId="0" fillId="3" borderId="0" xfId="15" applyFont="1" applyFill="1" applyBorder="1" applyAlignment="1">
      <alignment horizontal="right"/>
    </xf>
    <xf numFmtId="44" fontId="0" fillId="3" borderId="0" xfId="18" applyFont="1" applyFill="1" applyBorder="1" applyAlignment="1">
      <alignment horizontal="center"/>
    </xf>
    <xf numFmtId="0" fontId="0" fillId="3" borderId="7" xfId="0" applyFill="1" applyBorder="1" applyAlignment="1">
      <alignment/>
    </xf>
    <xf numFmtId="0" fontId="0" fillId="0" borderId="12" xfId="0" applyBorder="1" applyAlignment="1">
      <alignment/>
    </xf>
    <xf numFmtId="0" fontId="0" fillId="3" borderId="0" xfId="0" applyFill="1" applyBorder="1" applyAlignment="1">
      <alignment horizontal="left"/>
    </xf>
    <xf numFmtId="0" fontId="5" fillId="3" borderId="7" xfId="22" applyFill="1" applyBorder="1" applyAlignment="1">
      <alignment/>
    </xf>
    <xf numFmtId="0" fontId="0" fillId="3" borderId="0" xfId="0" applyFill="1" applyBorder="1" applyAlignment="1">
      <alignment/>
    </xf>
    <xf numFmtId="44" fontId="0" fillId="3" borderId="13" xfId="18" applyFill="1" applyBorder="1" applyAlignment="1">
      <alignment/>
    </xf>
    <xf numFmtId="43" fontId="0" fillId="3" borderId="30" xfId="15" applyFill="1" applyBorder="1" applyAlignment="1">
      <alignment/>
    </xf>
    <xf numFmtId="44" fontId="0" fillId="3" borderId="30" xfId="18" applyNumberFormat="1" applyFill="1" applyBorder="1" applyAlignment="1">
      <alignment/>
    </xf>
    <xf numFmtId="0" fontId="0" fillId="3" borderId="0" xfId="15" applyNumberFormat="1" applyFill="1" applyBorder="1" applyAlignment="1">
      <alignment/>
    </xf>
    <xf numFmtId="0" fontId="0" fillId="3" borderId="3" xfId="15" applyNumberFormat="1" applyFill="1" applyBorder="1" applyAlignment="1">
      <alignment/>
    </xf>
    <xf numFmtId="0" fontId="14" fillId="3" borderId="6" xfId="0" applyFont="1" applyFill="1" applyBorder="1" applyAlignment="1">
      <alignment/>
    </xf>
    <xf numFmtId="0" fontId="10" fillId="3" borderId="61" xfId="0" applyFont="1" applyFill="1" applyBorder="1" applyAlignment="1">
      <alignment/>
    </xf>
    <xf numFmtId="0" fontId="4" fillId="3" borderId="47" xfId="0" applyFont="1" applyFill="1" applyBorder="1" applyAlignment="1">
      <alignment horizontal="center"/>
    </xf>
    <xf numFmtId="0" fontId="4" fillId="3" borderId="0" xfId="0" applyFont="1" applyFill="1" applyBorder="1" applyAlignment="1">
      <alignment horizontal="center"/>
    </xf>
    <xf numFmtId="0" fontId="0" fillId="2" borderId="7" xfId="23" applyFill="1" applyBorder="1" applyAlignment="1">
      <alignment horizontal="center"/>
      <protection/>
    </xf>
    <xf numFmtId="0" fontId="0" fillId="2" borderId="9" xfId="23" applyFill="1" applyBorder="1" applyAlignment="1">
      <alignment horizontal="center"/>
      <protection/>
    </xf>
    <xf numFmtId="0" fontId="2" fillId="2" borderId="0" xfId="23" applyFont="1" applyFill="1" applyBorder="1" applyAlignment="1">
      <alignment horizontal="center"/>
      <protection/>
    </xf>
    <xf numFmtId="0" fontId="2" fillId="2" borderId="2" xfId="23" applyFont="1" applyFill="1" applyBorder="1" applyAlignment="1">
      <alignment horizontal="center" vertical="center" wrapText="1"/>
      <protection/>
    </xf>
    <xf numFmtId="0" fontId="2" fillId="2" borderId="6" xfId="23" applyFont="1" applyFill="1" applyBorder="1" applyAlignment="1">
      <alignment horizontal="center" vertical="center" wrapText="1"/>
      <protection/>
    </xf>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3" borderId="46" xfId="0" applyFont="1" applyFill="1" applyBorder="1" applyAlignment="1">
      <alignment horizontal="center"/>
    </xf>
    <xf numFmtId="0" fontId="3" fillId="3" borderId="7" xfId="0" applyFont="1" applyFill="1" applyBorder="1" applyAlignment="1">
      <alignment horizontal="center"/>
    </xf>
    <xf numFmtId="44" fontId="2" fillId="3" borderId="0" xfId="18" applyFont="1" applyFill="1" applyAlignment="1">
      <alignment horizontal="center" vertical="center"/>
    </xf>
    <xf numFmtId="0" fontId="2" fillId="3" borderId="0" xfId="0" applyFont="1" applyFill="1" applyAlignment="1">
      <alignment horizontal="center" vertical="center"/>
    </xf>
    <xf numFmtId="0" fontId="4" fillId="3" borderId="0" xfId="0" applyFont="1" applyFill="1" applyAlignment="1">
      <alignment horizontal="center"/>
    </xf>
    <xf numFmtId="43" fontId="2" fillId="3" borderId="0" xfId="15" applyFont="1" applyFill="1" applyAlignment="1">
      <alignment horizontal="center" vertical="center"/>
    </xf>
    <xf numFmtId="0" fontId="0" fillId="2" borderId="2" xfId="23" applyFill="1" applyBorder="1" applyAlignment="1">
      <alignment horizontal="center"/>
      <protection/>
    </xf>
    <xf numFmtId="0" fontId="0" fillId="2" borderId="3" xfId="23" applyFill="1" applyBorder="1" applyAlignment="1">
      <alignment horizontal="center"/>
      <protection/>
    </xf>
    <xf numFmtId="0" fontId="0" fillId="2" borderId="5" xfId="23" applyFill="1" applyBorder="1" applyAlignment="1">
      <alignment horizontal="center"/>
      <protection/>
    </xf>
    <xf numFmtId="0" fontId="0" fillId="2" borderId="6" xfId="23" applyFill="1" applyBorder="1" applyAlignment="1">
      <alignment horizontal="center"/>
      <protection/>
    </xf>
    <xf numFmtId="0" fontId="3" fillId="3" borderId="0" xfId="0" applyFont="1" applyFill="1" applyAlignment="1">
      <alignment horizontal="center"/>
    </xf>
    <xf numFmtId="0" fontId="3" fillId="3" borderId="3" xfId="0" applyFont="1" applyFill="1" applyBorder="1" applyAlignment="1">
      <alignment horizontal="center"/>
    </xf>
    <xf numFmtId="0" fontId="15" fillId="3" borderId="35" xfId="0" applyFont="1" applyFill="1" applyBorder="1" applyAlignment="1">
      <alignment horizontal="center"/>
    </xf>
    <xf numFmtId="0" fontId="15" fillId="3" borderId="37" xfId="0" applyFont="1" applyFill="1" applyBorder="1" applyAlignment="1">
      <alignment horizontal="center"/>
    </xf>
    <xf numFmtId="0" fontId="15" fillId="3" borderId="43" xfId="0" applyFont="1" applyFill="1" applyBorder="1" applyAlignment="1">
      <alignment horizontal="center"/>
    </xf>
    <xf numFmtId="0" fontId="23" fillId="3" borderId="44" xfId="0" applyFont="1" applyFill="1" applyBorder="1" applyAlignment="1">
      <alignment horizontal="center"/>
    </xf>
    <xf numFmtId="0" fontId="23" fillId="3" borderId="45" xfId="0" applyFont="1" applyFill="1" applyBorder="1" applyAlignment="1">
      <alignment horizontal="center"/>
    </xf>
    <xf numFmtId="0" fontId="23" fillId="3" borderId="46" xfId="0" applyFont="1"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0" fontId="2" fillId="3" borderId="11" xfId="0" applyFont="1" applyFill="1" applyBorder="1" applyAlignment="1">
      <alignment horizontal="center"/>
    </xf>
    <xf numFmtId="0" fontId="2" fillId="3" borderId="0" xfId="0" applyFont="1" applyFill="1" applyBorder="1" applyAlignment="1">
      <alignment horizontal="center"/>
    </xf>
    <xf numFmtId="0" fontId="2" fillId="3" borderId="12" xfId="0" applyFont="1" applyFill="1" applyBorder="1" applyAlignment="1">
      <alignment horizontal="center"/>
    </xf>
    <xf numFmtId="0" fontId="0" fillId="3" borderId="11" xfId="0" applyFill="1" applyBorder="1" applyAlignment="1">
      <alignment horizontal="center"/>
    </xf>
    <xf numFmtId="0" fontId="4" fillId="3" borderId="48" xfId="0" applyFont="1" applyFill="1" applyBorder="1" applyAlignment="1">
      <alignment horizontal="center"/>
    </xf>
    <xf numFmtId="0" fontId="0" fillId="3" borderId="26" xfId="0" applyFill="1" applyBorder="1" applyAlignment="1">
      <alignment horizontal="center"/>
    </xf>
    <xf numFmtId="43" fontId="0" fillId="3" borderId="7" xfId="15" applyFill="1" applyBorder="1" applyAlignment="1">
      <alignment horizontal="center"/>
    </xf>
    <xf numFmtId="0" fontId="0" fillId="3" borderId="0" xfId="0" applyFill="1" applyBorder="1" applyAlignment="1">
      <alignment horizontal="left"/>
    </xf>
    <xf numFmtId="0" fontId="0" fillId="3" borderId="6" xfId="0"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right"/>
    </xf>
    <xf numFmtId="0" fontId="2" fillId="3" borderId="0" xfId="0" applyFont="1" applyFill="1" applyBorder="1" applyAlignment="1">
      <alignment horizontal="right"/>
    </xf>
    <xf numFmtId="44" fontId="2" fillId="3" borderId="7" xfId="18" applyFont="1" applyFill="1" applyBorder="1" applyAlignment="1">
      <alignment horizontal="center"/>
    </xf>
    <xf numFmtId="44" fontId="0" fillId="3" borderId="7" xfId="18" applyFont="1" applyFill="1" applyBorder="1" applyAlignment="1">
      <alignment horizontal="center"/>
    </xf>
    <xf numFmtId="0" fontId="0" fillId="3" borderId="6" xfId="0" applyFill="1" applyBorder="1" applyAlignment="1">
      <alignment horizontal="left"/>
    </xf>
    <xf numFmtId="0" fontId="0" fillId="3" borderId="7" xfId="0" applyFill="1" applyBorder="1" applyAlignment="1">
      <alignment horizontal="left"/>
    </xf>
    <xf numFmtId="0" fontId="0" fillId="3" borderId="9" xfId="0" applyFill="1" applyBorder="1" applyAlignment="1">
      <alignment horizontal="left"/>
    </xf>
    <xf numFmtId="0" fontId="0" fillId="3" borderId="26" xfId="0" applyFill="1" applyBorder="1" applyAlignment="1">
      <alignment horizontal="left"/>
    </xf>
    <xf numFmtId="0" fontId="0" fillId="3" borderId="7" xfId="15" applyNumberFormat="1" applyFill="1" applyBorder="1" applyAlignment="1">
      <alignment horizontal="center"/>
    </xf>
    <xf numFmtId="0" fontId="0" fillId="3" borderId="7" xfId="15" applyNumberFormat="1" applyFont="1" applyFill="1" applyBorder="1" applyAlignment="1">
      <alignment horizontal="center"/>
    </xf>
    <xf numFmtId="43" fontId="0" fillId="3" borderId="26" xfId="15" applyFont="1" applyFill="1" applyBorder="1" applyAlignment="1">
      <alignment horizontal="left"/>
    </xf>
    <xf numFmtId="43" fontId="0" fillId="3" borderId="26" xfId="15" applyFill="1" applyBorder="1" applyAlignment="1">
      <alignment horizontal="left"/>
    </xf>
    <xf numFmtId="0" fontId="40" fillId="3" borderId="35" xfId="24" applyFont="1" applyFill="1" applyBorder="1" applyAlignment="1" applyProtection="1">
      <alignment horizontal="left"/>
      <protection/>
    </xf>
    <xf numFmtId="0" fontId="40" fillId="3" borderId="37" xfId="24" applyFont="1" applyFill="1" applyBorder="1" applyAlignment="1" applyProtection="1">
      <alignment horizontal="left"/>
      <protection/>
    </xf>
    <xf numFmtId="0" fontId="34" fillId="3" borderId="37" xfId="24" applyFont="1" applyFill="1" applyBorder="1" applyAlignment="1" applyProtection="1">
      <alignment horizontal="left"/>
      <protection/>
    </xf>
    <xf numFmtId="0" fontId="34" fillId="3" borderId="43" xfId="24" applyFont="1" applyFill="1" applyBorder="1" applyAlignment="1" applyProtection="1">
      <alignment horizontal="left"/>
      <protection/>
    </xf>
    <xf numFmtId="0" fontId="20" fillId="4" borderId="62" xfId="0" applyFont="1" applyFill="1" applyBorder="1" applyAlignment="1">
      <alignment horizontal="center"/>
    </xf>
    <xf numFmtId="0" fontId="20" fillId="4" borderId="63" xfId="0" applyFont="1" applyFill="1" applyBorder="1" applyAlignment="1">
      <alignment horizontal="center"/>
    </xf>
    <xf numFmtId="0" fontId="15" fillId="3" borderId="7" xfId="0" applyFont="1" applyFill="1" applyBorder="1" applyAlignment="1">
      <alignment horizontal="center"/>
    </xf>
    <xf numFmtId="0" fontId="15" fillId="3" borderId="9" xfId="0" applyFont="1" applyFill="1" applyBorder="1" applyAlignment="1">
      <alignment horizontal="center"/>
    </xf>
    <xf numFmtId="14" fontId="15" fillId="3" borderId="11" xfId="0" applyNumberFormat="1" applyFont="1" applyFill="1" applyBorder="1" applyAlignment="1">
      <alignment horizontal="center"/>
    </xf>
    <xf numFmtId="14" fontId="15" fillId="3" borderId="12" xfId="0" applyNumberFormat="1" applyFont="1" applyFill="1" applyBorder="1" applyAlignment="1">
      <alignment horizontal="center"/>
    </xf>
    <xf numFmtId="0" fontId="15" fillId="3" borderId="11" xfId="0" applyFont="1" applyFill="1" applyBorder="1" applyAlignment="1">
      <alignment horizontal="center"/>
    </xf>
    <xf numFmtId="0" fontId="15" fillId="3" borderId="0" xfId="0" applyFont="1" applyFill="1" applyBorder="1" applyAlignment="1">
      <alignment horizontal="center"/>
    </xf>
    <xf numFmtId="0" fontId="15" fillId="3" borderId="27" xfId="0" applyFont="1" applyFill="1" applyBorder="1" applyAlignment="1">
      <alignment horizontal="center"/>
    </xf>
    <xf numFmtId="0" fontId="15" fillId="3" borderId="12" xfId="0" applyFont="1" applyFill="1" applyBorder="1" applyAlignment="1">
      <alignment horizontal="center"/>
    </xf>
    <xf numFmtId="0" fontId="15" fillId="3" borderId="28" xfId="0" applyFont="1" applyFill="1" applyBorder="1" applyAlignment="1">
      <alignment horizontal="center"/>
    </xf>
    <xf numFmtId="0" fontId="18" fillId="3" borderId="0" xfId="0" applyFont="1" applyFill="1" applyBorder="1" applyAlignment="1">
      <alignment horizontal="center"/>
    </xf>
    <xf numFmtId="44" fontId="15" fillId="3" borderId="11" xfId="18" applyFont="1" applyFill="1" applyBorder="1" applyAlignment="1">
      <alignment horizontal="center"/>
    </xf>
    <xf numFmtId="44" fontId="15" fillId="3" borderId="12" xfId="18" applyFont="1" applyFill="1" applyBorder="1" applyAlignment="1">
      <alignment horizontal="center"/>
    </xf>
    <xf numFmtId="44" fontId="37" fillId="3" borderId="64" xfId="18" applyFont="1" applyFill="1" applyBorder="1" applyAlignment="1">
      <alignment horizontal="center" vertical="center"/>
    </xf>
    <xf numFmtId="44" fontId="37" fillId="3" borderId="21" xfId="18" applyFont="1" applyFill="1" applyBorder="1" applyAlignment="1">
      <alignment horizontal="center" vertical="center"/>
    </xf>
    <xf numFmtId="0" fontId="15" fillId="3" borderId="64" xfId="0" applyFont="1" applyFill="1" applyBorder="1" applyAlignment="1">
      <alignment horizontal="center"/>
    </xf>
    <xf numFmtId="0" fontId="15" fillId="3" borderId="20" xfId="0" applyFont="1" applyFill="1" applyBorder="1" applyAlignment="1">
      <alignment horizontal="center"/>
    </xf>
    <xf numFmtId="0" fontId="23" fillId="3" borderId="0" xfId="0" applyFont="1" applyFill="1" applyBorder="1" applyAlignment="1">
      <alignment horizontal="left"/>
    </xf>
    <xf numFmtId="0" fontId="23" fillId="3" borderId="12" xfId="0" applyFont="1" applyFill="1" applyBorder="1" applyAlignment="1">
      <alignment horizontal="left"/>
    </xf>
    <xf numFmtId="0" fontId="18" fillId="3" borderId="64" xfId="0" applyFont="1" applyFill="1" applyBorder="1" applyAlignment="1">
      <alignment horizontal="center"/>
    </xf>
    <xf numFmtId="0" fontId="18" fillId="3" borderId="65" xfId="0" applyFont="1" applyFill="1" applyBorder="1" applyAlignment="1">
      <alignment horizontal="center"/>
    </xf>
    <xf numFmtId="14" fontId="15" fillId="3" borderId="7" xfId="0" applyNumberFormat="1" applyFont="1" applyFill="1" applyBorder="1" applyAlignment="1">
      <alignment horizontal="center"/>
    </xf>
    <xf numFmtId="0" fontId="15" fillId="3" borderId="7" xfId="0" applyFont="1" applyFill="1" applyBorder="1" applyAlignment="1">
      <alignment horizontal="left"/>
    </xf>
    <xf numFmtId="0" fontId="15" fillId="3" borderId="9" xfId="0" applyFont="1" applyFill="1" applyBorder="1" applyAlignment="1">
      <alignment horizontal="left"/>
    </xf>
    <xf numFmtId="0" fontId="18" fillId="3" borderId="66" xfId="0" applyFont="1" applyFill="1" applyBorder="1" applyAlignment="1">
      <alignment horizontal="center"/>
    </xf>
    <xf numFmtId="0" fontId="18" fillId="3" borderId="20" xfId="0" applyFont="1" applyFill="1" applyBorder="1" applyAlignment="1">
      <alignment horizontal="center"/>
    </xf>
    <xf numFmtId="0" fontId="19" fillId="3" borderId="66"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5" fillId="0" borderId="0" xfId="0" applyFont="1" applyFill="1" applyBorder="1" applyAlignment="1">
      <alignment horizontal="center"/>
    </xf>
    <xf numFmtId="0" fontId="37" fillId="3" borderId="64" xfId="0" applyFont="1" applyFill="1" applyBorder="1" applyAlignment="1">
      <alignment horizontal="center" vertical="center"/>
    </xf>
    <xf numFmtId="0" fontId="37" fillId="3" borderId="65" xfId="0" applyFont="1" applyFill="1" applyBorder="1" applyAlignment="1">
      <alignment horizontal="center" vertical="center"/>
    </xf>
    <xf numFmtId="43" fontId="20" fillId="4" borderId="67" xfId="15" applyFont="1" applyFill="1" applyBorder="1" applyAlignment="1">
      <alignment horizontal="center"/>
    </xf>
    <xf numFmtId="43" fontId="20" fillId="4" borderId="68" xfId="15" applyFont="1" applyFill="1" applyBorder="1" applyAlignment="1">
      <alignment horizontal="center"/>
    </xf>
    <xf numFmtId="0" fontId="47" fillId="5" borderId="69" xfId="0" applyFont="1" applyFill="1" applyBorder="1" applyAlignment="1">
      <alignment horizontal="center"/>
    </xf>
    <xf numFmtId="0" fontId="47" fillId="5" borderId="70" xfId="0" applyFont="1" applyFill="1" applyBorder="1" applyAlignment="1">
      <alignment horizontal="center"/>
    </xf>
    <xf numFmtId="0" fontId="18" fillId="4" borderId="22" xfId="0" applyFont="1" applyFill="1" applyBorder="1" applyAlignment="1">
      <alignment horizontal="center"/>
    </xf>
    <xf numFmtId="0" fontId="18" fillId="4" borderId="23" xfId="0" applyFont="1" applyFill="1" applyBorder="1" applyAlignment="1">
      <alignment horizontal="center"/>
    </xf>
    <xf numFmtId="0" fontId="18" fillId="4" borderId="71" xfId="0" applyFont="1" applyFill="1" applyBorder="1" applyAlignment="1">
      <alignment horizontal="center"/>
    </xf>
    <xf numFmtId="44" fontId="19" fillId="4" borderId="67" xfId="18" applyFont="1" applyFill="1" applyBorder="1" applyAlignment="1">
      <alignment horizontal="center"/>
    </xf>
    <xf numFmtId="44" fontId="19" fillId="4" borderId="68" xfId="18" applyFont="1" applyFill="1" applyBorder="1" applyAlignment="1">
      <alignment horizontal="center"/>
    </xf>
    <xf numFmtId="0" fontId="20" fillId="4" borderId="67" xfId="0" applyFont="1" applyFill="1" applyBorder="1" applyAlignment="1">
      <alignment horizontal="center"/>
    </xf>
    <xf numFmtId="43" fontId="20" fillId="4" borderId="6" xfId="15" applyFont="1" applyFill="1" applyBorder="1" applyAlignment="1">
      <alignment horizontal="center"/>
    </xf>
    <xf numFmtId="43" fontId="20" fillId="4" borderId="72" xfId="15" applyFont="1" applyFill="1" applyBorder="1" applyAlignment="1">
      <alignment horizontal="center"/>
    </xf>
    <xf numFmtId="44" fontId="18" fillId="3" borderId="73" xfId="18" applyFont="1" applyFill="1" applyBorder="1" applyAlignment="1">
      <alignment horizontal="center"/>
    </xf>
    <xf numFmtId="0" fontId="27" fillId="4" borderId="6" xfId="0" applyFont="1" applyFill="1" applyBorder="1" applyAlignment="1">
      <alignment horizontal="center"/>
    </xf>
    <xf numFmtId="0" fontId="20" fillId="4" borderId="7" xfId="0" applyFont="1" applyFill="1" applyBorder="1" applyAlignment="1">
      <alignment horizontal="center"/>
    </xf>
    <xf numFmtId="0" fontId="20" fillId="4" borderId="9" xfId="0" applyFont="1" applyFill="1" applyBorder="1" applyAlignment="1">
      <alignment horizontal="center"/>
    </xf>
    <xf numFmtId="0" fontId="15" fillId="3" borderId="74" xfId="0" applyFont="1" applyFill="1" applyBorder="1" applyAlignment="1">
      <alignment horizontal="center"/>
    </xf>
    <xf numFmtId="0" fontId="15" fillId="3" borderId="19" xfId="0" applyFont="1" applyFill="1" applyBorder="1" applyAlignment="1">
      <alignment horizontal="center"/>
    </xf>
    <xf numFmtId="0" fontId="27" fillId="4" borderId="75" xfId="0" applyFont="1" applyFill="1" applyBorder="1" applyAlignment="1">
      <alignment horizontal="center"/>
    </xf>
    <xf numFmtId="0" fontId="19" fillId="4" borderId="7" xfId="0" applyFont="1" applyFill="1" applyBorder="1" applyAlignment="1">
      <alignment horizontal="center"/>
    </xf>
    <xf numFmtId="0" fontId="36" fillId="3" borderId="66"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15" fillId="3" borderId="65" xfId="0" applyFont="1" applyFill="1" applyBorder="1" applyAlignment="1">
      <alignment horizontal="center"/>
    </xf>
    <xf numFmtId="43" fontId="15" fillId="3" borderId="11" xfId="15" applyFont="1" applyFill="1" applyBorder="1" applyAlignment="1">
      <alignment horizontal="center"/>
    </xf>
    <xf numFmtId="43" fontId="15" fillId="3" borderId="12" xfId="15" applyFont="1" applyFill="1" applyBorder="1" applyAlignment="1">
      <alignment horizontal="center"/>
    </xf>
    <xf numFmtId="0" fontId="48" fillId="4" borderId="28" xfId="0" applyFont="1" applyFill="1" applyBorder="1" applyAlignment="1">
      <alignment horizontal="center"/>
    </xf>
    <xf numFmtId="0" fontId="20" fillId="4" borderId="0" xfId="0" applyFont="1" applyFill="1" applyBorder="1" applyAlignment="1">
      <alignment horizontal="center"/>
    </xf>
    <xf numFmtId="0" fontId="20" fillId="4" borderId="24" xfId="0" applyFont="1" applyFill="1" applyBorder="1" applyAlignment="1">
      <alignment horizontal="center"/>
    </xf>
    <xf numFmtId="0" fontId="20" fillId="4" borderId="68" xfId="0" applyFont="1" applyFill="1" applyBorder="1" applyAlignment="1">
      <alignment horizontal="center"/>
    </xf>
    <xf numFmtId="43" fontId="20" fillId="4" borderId="2" xfId="15" applyFont="1" applyFill="1" applyBorder="1" applyAlignment="1">
      <alignment horizontal="center"/>
    </xf>
    <xf numFmtId="43" fontId="20" fillId="4" borderId="76" xfId="15" applyFont="1" applyFill="1" applyBorder="1" applyAlignment="1">
      <alignment horizontal="center"/>
    </xf>
    <xf numFmtId="0" fontId="15" fillId="3" borderId="18" xfId="0" applyFont="1" applyFill="1" applyBorder="1" applyAlignment="1">
      <alignment horizontal="center"/>
    </xf>
    <xf numFmtId="0" fontId="15" fillId="3" borderId="11" xfId="0" applyFont="1" applyFill="1" applyBorder="1" applyAlignment="1">
      <alignment horizontal="left"/>
    </xf>
    <xf numFmtId="0" fontId="15" fillId="3" borderId="0" xfId="0" applyFont="1" applyFill="1" applyBorder="1" applyAlignment="1">
      <alignment horizontal="left"/>
    </xf>
    <xf numFmtId="0" fontId="18" fillId="3" borderId="21" xfId="0" applyFont="1" applyFill="1" applyBorder="1" applyAlignment="1">
      <alignment horizontal="center"/>
    </xf>
    <xf numFmtId="0" fontId="18" fillId="3" borderId="73" xfId="0" applyFont="1" applyFill="1" applyBorder="1" applyAlignment="1">
      <alignment horizontal="center"/>
    </xf>
    <xf numFmtId="0" fontId="32" fillId="3" borderId="28" xfId="0" applyFont="1" applyFill="1" applyBorder="1" applyAlignment="1">
      <alignment horizontal="center"/>
    </xf>
    <xf numFmtId="0" fontId="32" fillId="3" borderId="0" xfId="0" applyFont="1" applyFill="1" applyBorder="1" applyAlignment="1">
      <alignment horizontal="center"/>
    </xf>
    <xf numFmtId="0" fontId="32" fillId="3" borderId="12" xfId="0" applyFont="1" applyFill="1" applyBorder="1" applyAlignment="1">
      <alignment horizontal="center"/>
    </xf>
    <xf numFmtId="0" fontId="15" fillId="3" borderId="17" xfId="0" applyFont="1" applyFill="1" applyBorder="1" applyAlignment="1">
      <alignment horizontal="center"/>
    </xf>
    <xf numFmtId="0" fontId="18" fillId="3" borderId="28" xfId="0" applyFont="1" applyFill="1" applyBorder="1" applyAlignment="1">
      <alignment horizontal="center"/>
    </xf>
    <xf numFmtId="1" fontId="15" fillId="3" borderId="28" xfId="0" applyNumberFormat="1" applyFont="1" applyFill="1" applyBorder="1" applyAlignment="1">
      <alignment horizontal="center"/>
    </xf>
    <xf numFmtId="1" fontId="15" fillId="3" borderId="12" xfId="0" applyNumberFormat="1" applyFont="1" applyFill="1" applyBorder="1" applyAlignment="1">
      <alignment horizontal="center"/>
    </xf>
    <xf numFmtId="43" fontId="47" fillId="5" borderId="28" xfId="15" applyFont="1" applyFill="1" applyBorder="1" applyAlignment="1">
      <alignment horizontal="center"/>
    </xf>
    <xf numFmtId="43" fontId="47" fillId="5" borderId="12" xfId="15" applyFont="1" applyFill="1" applyBorder="1" applyAlignment="1">
      <alignment horizontal="center"/>
    </xf>
    <xf numFmtId="43" fontId="15" fillId="3" borderId="6" xfId="15" applyFont="1" applyFill="1" applyBorder="1" applyAlignment="1">
      <alignment horizontal="center"/>
    </xf>
    <xf numFmtId="43" fontId="15" fillId="3" borderId="9" xfId="15" applyFont="1" applyFill="1" applyBorder="1" applyAlignment="1">
      <alignment horizontal="center"/>
    </xf>
    <xf numFmtId="0" fontId="47" fillId="5" borderId="75" xfId="0" applyFont="1" applyFill="1" applyBorder="1" applyAlignment="1">
      <alignment horizontal="center"/>
    </xf>
    <xf numFmtId="0" fontId="47" fillId="5" borderId="72" xfId="0" applyFont="1" applyFill="1" applyBorder="1" applyAlignment="1">
      <alignment horizontal="center"/>
    </xf>
    <xf numFmtId="0" fontId="27" fillId="4" borderId="11" xfId="0" applyFont="1" applyFill="1" applyBorder="1" applyAlignment="1">
      <alignment horizontal="center"/>
    </xf>
    <xf numFmtId="0" fontId="19" fillId="4" borderId="0" xfId="0" applyFont="1" applyFill="1" applyBorder="1" applyAlignment="1">
      <alignment horizontal="center"/>
    </xf>
    <xf numFmtId="0" fontId="19" fillId="4" borderId="12" xfId="0" applyFont="1" applyFill="1" applyBorder="1" applyAlignment="1">
      <alignment horizontal="center"/>
    </xf>
    <xf numFmtId="0" fontId="15" fillId="3" borderId="0" xfId="0" applyFont="1" applyFill="1" applyBorder="1" applyAlignment="1">
      <alignment horizontal="right"/>
    </xf>
    <xf numFmtId="0" fontId="10" fillId="3" borderId="60" xfId="0" applyFont="1" applyFill="1" applyBorder="1" applyAlignment="1">
      <alignment horizontal="center"/>
    </xf>
    <xf numFmtId="0" fontId="10" fillId="3" borderId="77" xfId="0" applyFont="1" applyFill="1" applyBorder="1" applyAlignment="1">
      <alignment horizontal="left"/>
    </xf>
    <xf numFmtId="0" fontId="10" fillId="3" borderId="26" xfId="0" applyFont="1" applyFill="1" applyBorder="1" applyAlignment="1">
      <alignment horizontal="left"/>
    </xf>
    <xf numFmtId="0" fontId="10" fillId="3" borderId="61" xfId="0" applyFont="1" applyFill="1" applyBorder="1" applyAlignment="1">
      <alignment horizontal="left"/>
    </xf>
    <xf numFmtId="0" fontId="2"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xf>
    <xf numFmtId="0" fontId="10" fillId="3" borderId="0" xfId="0" applyFont="1" applyFill="1" applyAlignment="1">
      <alignment horizontal="center"/>
    </xf>
    <xf numFmtId="0" fontId="2" fillId="3" borderId="7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79" xfId="0" applyFont="1" applyFill="1" applyBorder="1" applyAlignment="1">
      <alignment horizontal="center" vertical="center"/>
    </xf>
    <xf numFmtId="0" fontId="10" fillId="3" borderId="8" xfId="0" applyFont="1" applyFill="1" applyBorder="1" applyAlignment="1">
      <alignment/>
    </xf>
    <xf numFmtId="0" fontId="10" fillId="3" borderId="77" xfId="0" applyFont="1" applyFill="1" applyBorder="1" applyAlignment="1">
      <alignment horizontal="center"/>
    </xf>
    <xf numFmtId="0" fontId="10" fillId="3" borderId="61" xfId="0" applyFont="1" applyFill="1" applyBorder="1" applyAlignment="1">
      <alignment horizontal="center"/>
    </xf>
    <xf numFmtId="0" fontId="10" fillId="3" borderId="2" xfId="0" applyFont="1" applyFill="1" applyBorder="1" applyAlignment="1">
      <alignment horizontal="center"/>
    </xf>
    <xf numFmtId="0" fontId="10" fillId="3" borderId="5" xfId="0" applyFont="1" applyFill="1" applyBorder="1" applyAlignment="1">
      <alignment horizontal="center"/>
    </xf>
    <xf numFmtId="0" fontId="2" fillId="3" borderId="77"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61" xfId="0" applyFont="1" applyFill="1" applyBorder="1" applyAlignment="1">
      <alignment horizontal="center" vertical="center"/>
    </xf>
  </cellXfs>
  <cellStyles count="13">
    <cellStyle name="Normal" xfId="0"/>
    <cellStyle name="Comma" xfId="15"/>
    <cellStyle name="Comma [0]" xfId="16"/>
    <cellStyle name="Comma_105011- ThermalAnalysis-R1" xfId="17"/>
    <cellStyle name="Currency" xfId="18"/>
    <cellStyle name="Currency [0]" xfId="19"/>
    <cellStyle name="Currency_105011- ThermalAnalysis-R1" xfId="20"/>
    <cellStyle name="Followed Hyperlink" xfId="21"/>
    <cellStyle name="Hyperlink" xfId="22"/>
    <cellStyle name="Normal_105011- ThermalAnalysis-R1" xfId="23"/>
    <cellStyle name="Normal_Deficit-Surplus JVs   (Rev 7-08-05)" xfId="24"/>
    <cellStyle name="Normal_JV_for_student_usedah"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28575</xdr:rowOff>
    </xdr:from>
    <xdr:to>
      <xdr:col>7</xdr:col>
      <xdr:colOff>590550</xdr:colOff>
      <xdr:row>3</xdr:row>
      <xdr:rowOff>0</xdr:rowOff>
    </xdr:to>
    <xdr:sp>
      <xdr:nvSpPr>
        <xdr:cNvPr id="1" name="TextBox 1"/>
        <xdr:cNvSpPr txBox="1">
          <a:spLocks noChangeArrowheads="1"/>
        </xdr:cNvSpPr>
      </xdr:nvSpPr>
      <xdr:spPr>
        <a:xfrm>
          <a:off x="1009650" y="28575"/>
          <a:ext cx="4229100" cy="457200"/>
        </a:xfrm>
        <a:prstGeom prst="rect">
          <a:avLst/>
        </a:prstGeom>
        <a:solidFill>
          <a:srgbClr val="FFFFFF"/>
        </a:solidFill>
        <a:ln w="9525" cmpd="sng">
          <a:noFill/>
        </a:ln>
      </xdr:spPr>
      <xdr:txBody>
        <a:bodyPr vertOverflow="clip" wrap="square"/>
        <a:p>
          <a:pPr algn="ctr">
            <a:defRPr/>
          </a:pPr>
          <a:r>
            <a:rPr lang="en-US" cap="none" sz="1400" b="1" i="0" u="none" baseline="0">
              <a:latin typeface="Times New Roman"/>
              <a:ea typeface="Times New Roman"/>
              <a:cs typeface="Times New Roman"/>
            </a:rPr>
            <a:t>The Process of Starting and Operating a
 Service Center at New Mexico Tech</a:t>
          </a:r>
          <a:r>
            <a:rPr lang="en-US" cap="none" sz="1000" b="1" i="0" u="none" baseline="0">
              <a:latin typeface="Arial"/>
              <a:ea typeface="Arial"/>
              <a:cs typeface="Arial"/>
            </a:rPr>
            <a:t>
</a:t>
          </a:r>
        </a:p>
      </xdr:txBody>
    </xdr:sp>
    <xdr:clientData/>
  </xdr:twoCellAnchor>
  <xdr:twoCellAnchor>
    <xdr:from>
      <xdr:col>2</xdr:col>
      <xdr:colOff>285750</xdr:colOff>
      <xdr:row>4</xdr:row>
      <xdr:rowOff>28575</xdr:rowOff>
    </xdr:from>
    <xdr:to>
      <xdr:col>6</xdr:col>
      <xdr:colOff>209550</xdr:colOff>
      <xdr:row>5</xdr:row>
      <xdr:rowOff>133350</xdr:rowOff>
    </xdr:to>
    <xdr:sp>
      <xdr:nvSpPr>
        <xdr:cNvPr id="2" name="TextBox 2"/>
        <xdr:cNvSpPr txBox="1">
          <a:spLocks noChangeArrowheads="1"/>
        </xdr:cNvSpPr>
      </xdr:nvSpPr>
      <xdr:spPr>
        <a:xfrm>
          <a:off x="1885950" y="676275"/>
          <a:ext cx="2362200" cy="266700"/>
        </a:xfrm>
        <a:prstGeom prst="rect">
          <a:avLst/>
        </a:prstGeom>
        <a:solidFill>
          <a:srgbClr val="DDDDDD">
            <a:alpha val="97000"/>
          </a:srgbClr>
        </a:solidFill>
        <a:ln w="38100" cmpd="sng">
          <a:solidFill>
            <a:srgbClr val="000000"/>
          </a:solidFill>
          <a:headEnd type="none"/>
          <a:tailEnd type="none"/>
        </a:ln>
      </xdr:spPr>
      <xdr:txBody>
        <a:bodyPr vertOverflow="clip" wrap="square" anchor="ctr"/>
        <a:p>
          <a:pPr algn="ctr">
            <a:defRPr/>
          </a:pPr>
          <a:r>
            <a:rPr lang="en-US" cap="none" sz="1100" b="1" i="0" u="none" baseline="0"/>
            <a:t>Define Mission of Service Center</a:t>
          </a:r>
        </a:p>
      </xdr:txBody>
    </xdr:sp>
    <xdr:clientData/>
  </xdr:twoCellAnchor>
  <xdr:twoCellAnchor>
    <xdr:from>
      <xdr:col>0</xdr:col>
      <xdr:colOff>752475</xdr:colOff>
      <xdr:row>7</xdr:row>
      <xdr:rowOff>9525</xdr:rowOff>
    </xdr:from>
    <xdr:to>
      <xdr:col>5</xdr:col>
      <xdr:colOff>561975</xdr:colOff>
      <xdr:row>16</xdr:row>
      <xdr:rowOff>123825</xdr:rowOff>
    </xdr:to>
    <xdr:sp>
      <xdr:nvSpPr>
        <xdr:cNvPr id="3" name="AutoShape 3" descr="Flowchart: Decision:&#10;Does a centger make sense?&#10;Is there a need?&#10;Is the need met elsewhere?&#10;Is there local competition?"/>
        <xdr:cNvSpPr>
          <a:spLocks/>
        </xdr:cNvSpPr>
      </xdr:nvSpPr>
      <xdr:spPr>
        <a:xfrm>
          <a:off x="752475" y="1143000"/>
          <a:ext cx="3238500" cy="1571625"/>
        </a:xfrm>
        <a:prstGeom prst="flowChartDecision">
          <a:avLst/>
        </a:prstGeom>
        <a:solidFill>
          <a:srgbClr val="FFFFCC">
            <a:alpha val="97000"/>
          </a:srgbClr>
        </a:solidFill>
        <a:ln w="38100" cmpd="sng">
          <a:solidFill>
            <a:srgbClr val="000000"/>
          </a:solidFill>
          <a:headEnd type="none"/>
          <a:tailEnd type="none"/>
        </a:ln>
      </xdr:spPr>
      <xdr:txBody>
        <a:bodyPr vertOverflow="clip" wrap="square" anchor="ctr"/>
        <a:p>
          <a:pPr algn="l">
            <a:defRPr/>
          </a:pPr>
          <a:r>
            <a:rPr lang="en-US" cap="none" sz="1000" b="1" i="0" u="none" baseline="0"/>
            <a:t>Does a center make sense? </a:t>
          </a:r>
          <a:r>
            <a:rPr lang="en-US" cap="none" sz="900" b="1" i="0" u="none" baseline="0"/>
            <a:t> </a:t>
          </a:r>
          <a:r>
            <a:rPr lang="en-US" cap="none" sz="900" b="0" i="0" u="none" baseline="0"/>
            <a:t>Is it needed?  Is the service available elsewhere?  Are you ready for the volume of work ?  Is your plan feasible and compliant?</a:t>
          </a:r>
        </a:p>
      </xdr:txBody>
    </xdr:sp>
    <xdr:clientData/>
  </xdr:twoCellAnchor>
  <xdr:twoCellAnchor>
    <xdr:from>
      <xdr:col>5</xdr:col>
      <xdr:colOff>581025</xdr:colOff>
      <xdr:row>9</xdr:row>
      <xdr:rowOff>104775</xdr:rowOff>
    </xdr:from>
    <xdr:to>
      <xdr:col>7</xdr:col>
      <xdr:colOff>133350</xdr:colOff>
      <xdr:row>11</xdr:row>
      <xdr:rowOff>152400</xdr:rowOff>
    </xdr:to>
    <xdr:sp>
      <xdr:nvSpPr>
        <xdr:cNvPr id="4" name="Line 4"/>
        <xdr:cNvSpPr>
          <a:spLocks/>
        </xdr:cNvSpPr>
      </xdr:nvSpPr>
      <xdr:spPr>
        <a:xfrm flipH="1">
          <a:off x="4010025" y="1562100"/>
          <a:ext cx="771525" cy="371475"/>
        </a:xfrm>
        <a:prstGeom prst="line">
          <a:avLst/>
        </a:prstGeom>
        <a:noFill/>
        <a:ln w="9525" cmpd="sng">
          <a:solidFill>
            <a:srgbClr val="0033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18</xdr:row>
      <xdr:rowOff>28575</xdr:rowOff>
    </xdr:from>
    <xdr:to>
      <xdr:col>4</xdr:col>
      <xdr:colOff>142875</xdr:colOff>
      <xdr:row>25</xdr:row>
      <xdr:rowOff>95250</xdr:rowOff>
    </xdr:to>
    <xdr:sp>
      <xdr:nvSpPr>
        <xdr:cNvPr id="5" name="AutoShape 5" descr="Flowchart: Decision:&#10;What type of center should be formed?"/>
        <xdr:cNvSpPr>
          <a:spLocks/>
        </xdr:cNvSpPr>
      </xdr:nvSpPr>
      <xdr:spPr>
        <a:xfrm>
          <a:off x="1781175" y="2943225"/>
          <a:ext cx="1181100" cy="1200150"/>
        </a:xfrm>
        <a:prstGeom prst="flowChartDecision">
          <a:avLst/>
        </a:prstGeom>
        <a:solidFill>
          <a:srgbClr val="DDDDDD">
            <a:alpha val="97000"/>
          </a:srgbClr>
        </a:solidFill>
        <a:ln w="28575" cmpd="sng">
          <a:solidFill>
            <a:srgbClr val="000000"/>
          </a:solidFill>
          <a:headEnd type="none"/>
          <a:tailEnd type="none"/>
        </a:ln>
      </xdr:spPr>
      <xdr:txBody>
        <a:bodyPr vertOverflow="clip" wrap="square"/>
        <a:p>
          <a:pPr algn="ctr">
            <a:defRPr/>
          </a:pPr>
          <a:r>
            <a:rPr lang="en-US" cap="none" sz="900" b="1" i="0" u="none" baseline="0"/>
            <a:t>What type</a:t>
          </a:r>
          <a:r>
            <a:rPr lang="en-US" cap="none" sz="900" b="0" i="0" u="none" baseline="0"/>
            <a:t> </a:t>
          </a:r>
          <a:r>
            <a:rPr lang="en-US" cap="none" sz="900" b="1" i="0" u="none" baseline="0"/>
            <a:t>of center should be formed</a:t>
          </a:r>
          <a:r>
            <a:rPr lang="en-US" cap="none" sz="900" b="1" i="0" u="none" baseline="0">
              <a:latin typeface="Arial"/>
              <a:ea typeface="Arial"/>
              <a:cs typeface="Arial"/>
            </a:rPr>
            <a:t>?</a:t>
          </a:r>
        </a:p>
      </xdr:txBody>
    </xdr:sp>
    <xdr:clientData/>
  </xdr:twoCellAnchor>
  <xdr:twoCellAnchor>
    <xdr:from>
      <xdr:col>7</xdr:col>
      <xdr:colOff>123825</xdr:colOff>
      <xdr:row>7</xdr:row>
      <xdr:rowOff>0</xdr:rowOff>
    </xdr:from>
    <xdr:to>
      <xdr:col>8</xdr:col>
      <xdr:colOff>857250</xdr:colOff>
      <xdr:row>12</xdr:row>
      <xdr:rowOff>38100</xdr:rowOff>
    </xdr:to>
    <xdr:sp>
      <xdr:nvSpPr>
        <xdr:cNvPr id="6" name="AutoShape 6" descr="Flowchart:&#10;Text test"/>
        <xdr:cNvSpPr>
          <a:spLocks/>
        </xdr:cNvSpPr>
      </xdr:nvSpPr>
      <xdr:spPr>
        <a:xfrm>
          <a:off x="4772025" y="1133475"/>
          <a:ext cx="1343025" cy="847725"/>
        </a:xfrm>
        <a:prstGeom prst="flowChartDisplay">
          <a:avLst/>
        </a:prstGeom>
        <a:solidFill>
          <a:srgbClr val="FFFFFF"/>
        </a:solidFill>
        <a:ln w="19050" cmpd="sng">
          <a:solidFill>
            <a:srgbClr val="003300"/>
          </a:solidFill>
          <a:headEnd type="none"/>
          <a:tailEnd type="none"/>
        </a:ln>
      </xdr:spPr>
      <xdr:txBody>
        <a:bodyPr vertOverflow="clip" wrap="square" anchor="ctr"/>
        <a:p>
          <a:pPr algn="ctr">
            <a:defRPr/>
          </a:pPr>
          <a:r>
            <a:rPr lang="en-US" cap="none" sz="900" b="0" i="0" u="none" baseline="0"/>
            <a:t>Uniqueness of service, staff capabilities, regulations, NMT Interest</a:t>
          </a:r>
        </a:p>
      </xdr:txBody>
    </xdr:sp>
    <xdr:clientData/>
  </xdr:twoCellAnchor>
  <xdr:twoCellAnchor>
    <xdr:from>
      <xdr:col>4</xdr:col>
      <xdr:colOff>466725</xdr:colOff>
      <xdr:row>14</xdr:row>
      <xdr:rowOff>85725</xdr:rowOff>
    </xdr:from>
    <xdr:to>
      <xdr:col>7</xdr:col>
      <xdr:colOff>57150</xdr:colOff>
      <xdr:row>21</xdr:row>
      <xdr:rowOff>38100</xdr:rowOff>
    </xdr:to>
    <xdr:sp>
      <xdr:nvSpPr>
        <xdr:cNvPr id="7" name="AutoShape 7" descr="Recharge Center"/>
        <xdr:cNvSpPr>
          <a:spLocks/>
        </xdr:cNvSpPr>
      </xdr:nvSpPr>
      <xdr:spPr>
        <a:xfrm>
          <a:off x="3286125" y="2352675"/>
          <a:ext cx="1419225" cy="1085850"/>
        </a:xfrm>
        <a:prstGeom prst="flowChartPredefined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900" b="1" i="0" u="sng" baseline="0"/>
            <a:t>Recharge Center</a:t>
          </a:r>
          <a:r>
            <a:rPr lang="en-US" cap="none" sz="900" b="0" i="0" u="none" baseline="0"/>
            <a:t>
</a:t>
          </a:r>
          <a:r>
            <a:rPr lang="en-US" cap="none" sz="900" b="1" i="0" u="none" baseline="0"/>
            <a:t>$100,000</a:t>
          </a:r>
          <a:r>
            <a:rPr lang="en-US" cap="none" sz="800" b="0" i="0" u="none" baseline="0"/>
            <a:t> or less operation  - mostly Internal users including sponsored projects.
Ex. SEM, Copy Center</a:t>
          </a:r>
        </a:p>
      </xdr:txBody>
    </xdr:sp>
    <xdr:clientData/>
  </xdr:twoCellAnchor>
  <xdr:twoCellAnchor>
    <xdr:from>
      <xdr:col>0</xdr:col>
      <xdr:colOff>285750</xdr:colOff>
      <xdr:row>16</xdr:row>
      <xdr:rowOff>0</xdr:rowOff>
    </xdr:from>
    <xdr:to>
      <xdr:col>1</xdr:col>
      <xdr:colOff>419100</xdr:colOff>
      <xdr:row>22</xdr:row>
      <xdr:rowOff>123825</xdr:rowOff>
    </xdr:to>
    <xdr:sp>
      <xdr:nvSpPr>
        <xdr:cNvPr id="8" name="AutoShape 8" descr="test"/>
        <xdr:cNvSpPr>
          <a:spLocks/>
        </xdr:cNvSpPr>
      </xdr:nvSpPr>
      <xdr:spPr>
        <a:xfrm>
          <a:off x="285750" y="2590800"/>
          <a:ext cx="1123950" cy="1095375"/>
        </a:xfrm>
        <a:prstGeom prst="flowChartPredefined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900" b="1" i="0" u="sng" baseline="0"/>
            <a:t>Service Facility</a:t>
          </a:r>
          <a:r>
            <a:rPr lang="en-US" cap="none" sz="900" b="0" i="0" u="none" baseline="0"/>
            <a:t>
</a:t>
          </a:r>
          <a:r>
            <a:rPr lang="en-US" cap="none" sz="900" b="1" i="0" u="sng" baseline="0"/>
            <a:t>&gt;</a:t>
          </a:r>
          <a:r>
            <a:rPr lang="en-US" cap="none" sz="900" b="1" i="0" u="none" baseline="0"/>
            <a:t> $100,000 </a:t>
          </a:r>
          <a:r>
            <a:rPr lang="en-US" cap="none" sz="900" b="1" i="0" u="sng" baseline="0"/>
            <a:t>&lt;</a:t>
          </a:r>
          <a:r>
            <a:rPr lang="en-US" cap="none" sz="800" b="0" i="0" u="none" baseline="0"/>
            <a:t>
Majority of charges to campus-wide activities.  Ex. ISD</a:t>
          </a:r>
        </a:p>
      </xdr:txBody>
    </xdr:sp>
    <xdr:clientData/>
  </xdr:twoCellAnchor>
  <xdr:twoCellAnchor>
    <xdr:from>
      <xdr:col>7</xdr:col>
      <xdr:colOff>228600</xdr:colOff>
      <xdr:row>13</xdr:row>
      <xdr:rowOff>85725</xdr:rowOff>
    </xdr:from>
    <xdr:to>
      <xdr:col>8</xdr:col>
      <xdr:colOff>914400</xdr:colOff>
      <xdr:row>23</xdr:row>
      <xdr:rowOff>76200</xdr:rowOff>
    </xdr:to>
    <xdr:sp>
      <xdr:nvSpPr>
        <xdr:cNvPr id="9" name="AutoShape 9" descr="test&#10;"/>
        <xdr:cNvSpPr>
          <a:spLocks/>
        </xdr:cNvSpPr>
      </xdr:nvSpPr>
      <xdr:spPr>
        <a:xfrm>
          <a:off x="4876800" y="2190750"/>
          <a:ext cx="1295400" cy="1609725"/>
        </a:xfrm>
        <a:prstGeom prst="flowChartPredefinedProcess">
          <a:avLst/>
        </a:prstGeom>
        <a:solidFill>
          <a:srgbClr val="C0C0C0"/>
        </a:solidFill>
        <a:ln w="9525" cmpd="sng">
          <a:solidFill>
            <a:srgbClr val="000000"/>
          </a:solidFill>
          <a:headEnd type="none"/>
          <a:tailEnd type="none"/>
        </a:ln>
      </xdr:spPr>
      <xdr:txBody>
        <a:bodyPr vertOverflow="clip" wrap="square" anchor="ctr"/>
        <a:p>
          <a:pPr algn="ctr">
            <a:defRPr/>
          </a:pPr>
          <a:r>
            <a:rPr lang="en-US" cap="none" sz="900" b="1" i="0" u="sng" baseline="0"/>
            <a:t>Specialized Service Facility </a:t>
          </a:r>
          <a:r>
            <a:rPr lang="en-US" cap="none" sz="900" b="1" i="0" u="none" baseline="0"/>
            <a:t>(SSF)</a:t>
          </a:r>
          <a:r>
            <a:rPr lang="en-US" cap="none" sz="800" b="0" i="0" u="none" baseline="0"/>
            <a:t>
$1,000,000 or more operation - select group of users mostly sponsored projects or 
external users</a:t>
          </a:r>
          <a:r>
            <a:rPr lang="en-US" cap="none" sz="900" b="0" i="0" u="none" baseline="0"/>
            <a:t>.
</a:t>
          </a:r>
          <a:r>
            <a:rPr lang="en-US" cap="none" sz="800" b="0" i="0" u="none" baseline="0"/>
            <a:t>Ex. PTRC, MRO</a:t>
          </a:r>
          <a:r>
            <a:rPr lang="en-US" cap="none" sz="900" b="0" i="0" u="none" baseline="0">
              <a:latin typeface="Arial"/>
              <a:ea typeface="Arial"/>
              <a:cs typeface="Arial"/>
            </a:rPr>
            <a:t>
</a:t>
          </a:r>
        </a:p>
      </xdr:txBody>
    </xdr:sp>
    <xdr:clientData/>
  </xdr:twoCellAnchor>
  <xdr:twoCellAnchor>
    <xdr:from>
      <xdr:col>1</xdr:col>
      <xdr:colOff>409575</xdr:colOff>
      <xdr:row>21</xdr:row>
      <xdr:rowOff>152400</xdr:rowOff>
    </xdr:from>
    <xdr:to>
      <xdr:col>2</xdr:col>
      <xdr:colOff>171450</xdr:colOff>
      <xdr:row>21</xdr:row>
      <xdr:rowOff>152400</xdr:rowOff>
    </xdr:to>
    <xdr:sp>
      <xdr:nvSpPr>
        <xdr:cNvPr id="10" name="Line 10"/>
        <xdr:cNvSpPr>
          <a:spLocks/>
        </xdr:cNvSpPr>
      </xdr:nvSpPr>
      <xdr:spPr>
        <a:xfrm flipH="1" flipV="1">
          <a:off x="1400175" y="3552825"/>
          <a:ext cx="371475"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18</xdr:row>
      <xdr:rowOff>28575</xdr:rowOff>
    </xdr:from>
    <xdr:to>
      <xdr:col>4</xdr:col>
      <xdr:colOff>476250</xdr:colOff>
      <xdr:row>18</xdr:row>
      <xdr:rowOff>28575</xdr:rowOff>
    </xdr:to>
    <xdr:sp>
      <xdr:nvSpPr>
        <xdr:cNvPr id="11" name="Line 11"/>
        <xdr:cNvSpPr>
          <a:spLocks/>
        </xdr:cNvSpPr>
      </xdr:nvSpPr>
      <xdr:spPr>
        <a:xfrm>
          <a:off x="2381250" y="2943225"/>
          <a:ext cx="91440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xdr:row>
      <xdr:rowOff>133350</xdr:rowOff>
    </xdr:from>
    <xdr:to>
      <xdr:col>7</xdr:col>
      <xdr:colOff>238125</xdr:colOff>
      <xdr:row>21</xdr:row>
      <xdr:rowOff>142875</xdr:rowOff>
    </xdr:to>
    <xdr:sp>
      <xdr:nvSpPr>
        <xdr:cNvPr id="12" name="Line 12"/>
        <xdr:cNvSpPr>
          <a:spLocks/>
        </xdr:cNvSpPr>
      </xdr:nvSpPr>
      <xdr:spPr>
        <a:xfrm flipV="1">
          <a:off x="2962275" y="3533775"/>
          <a:ext cx="1924050" cy="9525"/>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5</xdr:row>
      <xdr:rowOff>123825</xdr:rowOff>
    </xdr:from>
    <xdr:to>
      <xdr:col>3</xdr:col>
      <xdr:colOff>171450</xdr:colOff>
      <xdr:row>7</xdr:row>
      <xdr:rowOff>19050</xdr:rowOff>
    </xdr:to>
    <xdr:sp>
      <xdr:nvSpPr>
        <xdr:cNvPr id="13" name="Line 13"/>
        <xdr:cNvSpPr>
          <a:spLocks/>
        </xdr:cNvSpPr>
      </xdr:nvSpPr>
      <xdr:spPr>
        <a:xfrm flipH="1">
          <a:off x="2381250" y="933450"/>
          <a:ext cx="0" cy="2190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12</xdr:row>
      <xdr:rowOff>0</xdr:rowOff>
    </xdr:from>
    <xdr:to>
      <xdr:col>0</xdr:col>
      <xdr:colOff>742950</xdr:colOff>
      <xdr:row>12</xdr:row>
      <xdr:rowOff>9525</xdr:rowOff>
    </xdr:to>
    <xdr:sp>
      <xdr:nvSpPr>
        <xdr:cNvPr id="14" name="Line 14"/>
        <xdr:cNvSpPr>
          <a:spLocks/>
        </xdr:cNvSpPr>
      </xdr:nvSpPr>
      <xdr:spPr>
        <a:xfrm flipH="1">
          <a:off x="85725" y="1943100"/>
          <a:ext cx="65722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16</xdr:row>
      <xdr:rowOff>114300</xdr:rowOff>
    </xdr:from>
    <xdr:to>
      <xdr:col>3</xdr:col>
      <xdr:colOff>161925</xdr:colOff>
      <xdr:row>18</xdr:row>
      <xdr:rowOff>66675</xdr:rowOff>
    </xdr:to>
    <xdr:sp>
      <xdr:nvSpPr>
        <xdr:cNvPr id="15" name="Line 15"/>
        <xdr:cNvSpPr>
          <a:spLocks/>
        </xdr:cNvSpPr>
      </xdr:nvSpPr>
      <xdr:spPr>
        <a:xfrm>
          <a:off x="2371725" y="2705100"/>
          <a:ext cx="0" cy="2762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25</xdr:row>
      <xdr:rowOff>123825</xdr:rowOff>
    </xdr:from>
    <xdr:to>
      <xdr:col>5</xdr:col>
      <xdr:colOff>390525</xdr:colOff>
      <xdr:row>29</xdr:row>
      <xdr:rowOff>114300</xdr:rowOff>
    </xdr:to>
    <xdr:sp>
      <xdr:nvSpPr>
        <xdr:cNvPr id="16" name="AutoShape 16" descr="test"/>
        <xdr:cNvSpPr>
          <a:spLocks/>
        </xdr:cNvSpPr>
      </xdr:nvSpPr>
      <xdr:spPr>
        <a:xfrm>
          <a:off x="2381250" y="4171950"/>
          <a:ext cx="1438275" cy="638175"/>
        </a:xfrm>
        <a:prstGeom prst="flowChartPreparation">
          <a:avLst/>
        </a:prstGeom>
        <a:solidFill>
          <a:srgbClr val="DDDDDD">
            <a:alpha val="97000"/>
          </a:srgbClr>
        </a:solidFill>
        <a:ln w="38100" cmpd="sng">
          <a:solidFill>
            <a:srgbClr val="000000"/>
          </a:solidFill>
          <a:headEnd type="none"/>
          <a:tailEnd type="none"/>
        </a:ln>
      </xdr:spPr>
      <xdr:txBody>
        <a:bodyPr vertOverflow="clip" wrap="square" anchor="ctr"/>
        <a:p>
          <a:pPr algn="ctr">
            <a:defRPr/>
          </a:pPr>
          <a:r>
            <a:rPr lang="en-US" cap="none" sz="900" b="1" i="0" u="sng" baseline="0"/>
            <a:t>Center Methodology</a:t>
          </a:r>
          <a:r>
            <a:rPr lang="en-US" cap="none" sz="900" b="0" i="0" u="none" baseline="0"/>
            <a:t>
Administration &amp; Operations</a:t>
          </a:r>
        </a:p>
      </xdr:txBody>
    </xdr:sp>
    <xdr:clientData/>
  </xdr:twoCellAnchor>
  <xdr:twoCellAnchor>
    <xdr:from>
      <xdr:col>6</xdr:col>
      <xdr:colOff>104775</xdr:colOff>
      <xdr:row>24</xdr:row>
      <xdr:rowOff>152400</xdr:rowOff>
    </xdr:from>
    <xdr:to>
      <xdr:col>8</xdr:col>
      <xdr:colOff>904875</xdr:colOff>
      <xdr:row>27</xdr:row>
      <xdr:rowOff>47625</xdr:rowOff>
    </xdr:to>
    <xdr:sp>
      <xdr:nvSpPr>
        <xdr:cNvPr id="17" name="TextBox 17"/>
        <xdr:cNvSpPr txBox="1">
          <a:spLocks noChangeArrowheads="1"/>
        </xdr:cNvSpPr>
      </xdr:nvSpPr>
      <xdr:spPr>
        <a:xfrm>
          <a:off x="4143375" y="4038600"/>
          <a:ext cx="2019300" cy="381000"/>
        </a:xfrm>
        <a:prstGeom prst="rect">
          <a:avLst/>
        </a:prstGeom>
        <a:solidFill>
          <a:srgbClr val="DDDDDD"/>
        </a:solidFill>
        <a:ln w="12700" cmpd="sng">
          <a:solidFill>
            <a:srgbClr val="000080"/>
          </a:solidFill>
          <a:headEnd type="none"/>
          <a:tailEnd type="none"/>
        </a:ln>
      </xdr:spPr>
      <xdr:txBody>
        <a:bodyPr vertOverflow="clip" wrap="square" anchor="ctr"/>
        <a:p>
          <a:pPr algn="ctr">
            <a:defRPr/>
          </a:pPr>
          <a:r>
            <a:rPr lang="en-US" cap="none" sz="1000" b="1" i="0" u="none" baseline="0">
              <a:solidFill>
                <a:srgbClr val="000080"/>
              </a:solidFill>
              <a:latin typeface="Times New Roman"/>
              <a:ea typeface="Times New Roman"/>
              <a:cs typeface="Times New Roman"/>
            </a:rPr>
            <a:t>Restricted Funds Department 
Cost Accounting Office (RFD/CAO)</a:t>
          </a:r>
          <a:r>
            <a:rPr lang="en-US" cap="none" sz="11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142875</xdr:colOff>
      <xdr:row>24</xdr:row>
      <xdr:rowOff>95250</xdr:rowOff>
    </xdr:from>
    <xdr:to>
      <xdr:col>2</xdr:col>
      <xdr:colOff>238125</xdr:colOff>
      <xdr:row>26</xdr:row>
      <xdr:rowOff>133350</xdr:rowOff>
    </xdr:to>
    <xdr:sp>
      <xdr:nvSpPr>
        <xdr:cNvPr id="18" name="TextBox 18"/>
        <xdr:cNvSpPr txBox="1">
          <a:spLocks noChangeArrowheads="1"/>
        </xdr:cNvSpPr>
      </xdr:nvSpPr>
      <xdr:spPr>
        <a:xfrm>
          <a:off x="142875" y="3981450"/>
          <a:ext cx="1695450" cy="361950"/>
        </a:xfrm>
        <a:prstGeom prst="rect">
          <a:avLst/>
        </a:prstGeom>
        <a:solidFill>
          <a:srgbClr val="DDDDDD"/>
        </a:solidFill>
        <a:ln w="19050" cmpd="sng">
          <a:solidFill>
            <a:srgbClr val="990000"/>
          </a:solidFill>
          <a:headEnd type="none"/>
          <a:tailEnd type="none"/>
        </a:ln>
      </xdr:spPr>
      <xdr:txBody>
        <a:bodyPr vertOverflow="clip" wrap="square" anchor="ctr"/>
        <a:p>
          <a:pPr algn="ctr">
            <a:defRPr/>
          </a:pPr>
          <a:r>
            <a:rPr lang="en-US" cap="none" sz="1100" b="1" i="0" u="none" baseline="0">
              <a:solidFill>
                <a:srgbClr val="800000"/>
              </a:solidFill>
              <a:latin typeface="Times New Roman"/>
              <a:ea typeface="Times New Roman"/>
              <a:cs typeface="Times New Roman"/>
            </a:rPr>
            <a:t>Service Center
Management</a:t>
          </a:r>
          <a:r>
            <a:rPr lang="en-US" cap="none" sz="11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oneCellAnchor>
    <xdr:from>
      <xdr:col>6</xdr:col>
      <xdr:colOff>314325</xdr:colOff>
      <xdr:row>27</xdr:row>
      <xdr:rowOff>66675</xdr:rowOff>
    </xdr:from>
    <xdr:ext cx="1714500" cy="990600"/>
    <xdr:sp>
      <xdr:nvSpPr>
        <xdr:cNvPr id="19" name="AutoShape 19" descr="Document:"/>
        <xdr:cNvSpPr>
          <a:spLocks/>
        </xdr:cNvSpPr>
      </xdr:nvSpPr>
      <xdr:spPr>
        <a:xfrm>
          <a:off x="4352925" y="4438650"/>
          <a:ext cx="1714500" cy="990600"/>
        </a:xfrm>
        <a:prstGeom prst="flowChartDocument">
          <a:avLst/>
        </a:prstGeom>
        <a:solidFill>
          <a:srgbClr val="FFFFFF"/>
        </a:solidFill>
        <a:ln w="19050" cmpd="sng">
          <a:solidFill>
            <a:srgbClr val="000080"/>
          </a:solidFill>
          <a:headEnd type="none"/>
          <a:tailEnd type="none"/>
        </a:ln>
      </xdr:spPr>
      <xdr:txBody>
        <a:bodyPr vertOverflow="clip" wrap="square"/>
        <a:p>
          <a:pPr algn="ctr">
            <a:defRPr/>
          </a:pPr>
          <a:r>
            <a:rPr lang="en-US" cap="none" sz="900" b="1" i="0" u="sng" baseline="0"/>
            <a:t>Completed Service Center documents </a:t>
          </a:r>
          <a:r>
            <a:rPr lang="en-US" cap="none" sz="900" b="1" i="0" u="sng" baseline="0">
              <a:solidFill>
                <a:srgbClr val="800000"/>
              </a:solidFill>
            </a:rPr>
            <a:t>from Center Mgmt</a:t>
          </a:r>
          <a:r>
            <a:rPr lang="en-US" cap="none" sz="900" b="0" i="0" u="none" baseline="0"/>
            <a:t>
Service Center Form
Annual Budget with justification
Proposed Rates with support                               
</a:t>
          </a:r>
          <a:r>
            <a:rPr lang="en-US" cap="none" sz="1000" b="0" i="0" u="none" baseline="0"/>
            <a:t>
  </a:t>
          </a:r>
        </a:p>
      </xdr:txBody>
    </xdr:sp>
    <xdr:clientData/>
  </xdr:oneCellAnchor>
  <xdr:twoCellAnchor>
    <xdr:from>
      <xdr:col>2</xdr:col>
      <xdr:colOff>228600</xdr:colOff>
      <xdr:row>31</xdr:row>
      <xdr:rowOff>57150</xdr:rowOff>
    </xdr:from>
    <xdr:to>
      <xdr:col>6</xdr:col>
      <xdr:colOff>304800</xdr:colOff>
      <xdr:row>31</xdr:row>
      <xdr:rowOff>57150</xdr:rowOff>
    </xdr:to>
    <xdr:sp>
      <xdr:nvSpPr>
        <xdr:cNvPr id="20" name="Line 20"/>
        <xdr:cNvSpPr>
          <a:spLocks/>
        </xdr:cNvSpPr>
      </xdr:nvSpPr>
      <xdr:spPr>
        <a:xfrm flipV="1">
          <a:off x="1828800" y="5076825"/>
          <a:ext cx="2514600" cy="0"/>
        </a:xfrm>
        <a:prstGeom prst="line">
          <a:avLst/>
        </a:prstGeom>
        <a:noFill/>
        <a:ln w="28575" cmpd="sng">
          <a:solidFill>
            <a:srgbClr val="99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123825</xdr:rowOff>
    </xdr:from>
    <xdr:to>
      <xdr:col>2</xdr:col>
      <xdr:colOff>238125</xdr:colOff>
      <xdr:row>31</xdr:row>
      <xdr:rowOff>104775</xdr:rowOff>
    </xdr:to>
    <xdr:sp>
      <xdr:nvSpPr>
        <xdr:cNvPr id="21" name="TextBox 21"/>
        <xdr:cNvSpPr txBox="1">
          <a:spLocks noChangeArrowheads="1"/>
        </xdr:cNvSpPr>
      </xdr:nvSpPr>
      <xdr:spPr>
        <a:xfrm>
          <a:off x="142875" y="4333875"/>
          <a:ext cx="1695450" cy="790575"/>
        </a:xfrm>
        <a:prstGeom prst="rect">
          <a:avLst/>
        </a:prstGeom>
        <a:solidFill>
          <a:srgbClr val="FFFFFF"/>
        </a:solidFill>
        <a:ln w="19050" cmpd="sng">
          <a:solidFill>
            <a:srgbClr val="990000"/>
          </a:solidFill>
          <a:headEnd type="none"/>
          <a:tailEnd type="none"/>
        </a:ln>
      </xdr:spPr>
      <xdr:txBody>
        <a:bodyPr vertOverflow="clip" wrap="square" anchor="ctr"/>
        <a:p>
          <a:pPr algn="l">
            <a:defRPr/>
          </a:pPr>
          <a:r>
            <a:rPr lang="en-US" cap="none" sz="900" b="1" i="0" u="none" baseline="0">
              <a:latin typeface="Times New Roman"/>
              <a:ea typeface="Times New Roman"/>
              <a:cs typeface="Times New Roman"/>
            </a:rPr>
            <a:t>Obtain </a:t>
          </a:r>
          <a:r>
            <a:rPr lang="en-US" cap="none" sz="1000" b="1" i="1" u="none" baseline="0">
              <a:solidFill>
                <a:srgbClr val="000080"/>
              </a:solidFill>
              <a:latin typeface="Times New Roman"/>
              <a:ea typeface="Times New Roman"/>
              <a:cs typeface="Times New Roman"/>
            </a:rPr>
            <a:t>Service Center Procedure Manual &amp; Forms</a:t>
          </a:r>
          <a:r>
            <a:rPr lang="en-US" cap="none" sz="900" b="0" i="0" u="none" baseline="0">
              <a:latin typeface="Times New Roman"/>
              <a:ea typeface="Times New Roman"/>
              <a:cs typeface="Times New Roman"/>
            </a:rPr>
            <a:t>
</a:t>
          </a:r>
          <a:r>
            <a:rPr lang="en-US" cap="none" sz="900" b="1" i="0" u="none" baseline="0">
              <a:latin typeface="Times New Roman"/>
              <a:ea typeface="Times New Roman"/>
              <a:cs typeface="Times New Roman"/>
            </a:rPr>
            <a:t>Complete</a:t>
          </a:r>
          <a:r>
            <a:rPr lang="en-US" cap="none" sz="900" b="0" i="0" u="none" baseline="0">
              <a:latin typeface="Times New Roman"/>
              <a:ea typeface="Times New Roman"/>
              <a:cs typeface="Times New Roman"/>
            </a:rPr>
            <a:t> required documents
</a:t>
          </a:r>
          <a:r>
            <a:rPr lang="en-US" cap="none" sz="900" b="1" i="0" u="none" baseline="0">
              <a:latin typeface="Times New Roman"/>
              <a:ea typeface="Times New Roman"/>
              <a:cs typeface="Times New Roman"/>
            </a:rPr>
            <a:t>Submit</a:t>
          </a:r>
          <a:r>
            <a:rPr lang="en-US" cap="none" sz="900" b="0" i="0" u="none" baseline="0">
              <a:latin typeface="Times New Roman"/>
              <a:ea typeface="Times New Roman"/>
              <a:cs typeface="Times New Roman"/>
            </a:rPr>
            <a:t> documents to </a:t>
          </a:r>
          <a:r>
            <a:rPr lang="en-US" cap="none" sz="900" b="1" i="0" u="none" baseline="0">
              <a:solidFill>
                <a:srgbClr val="000080"/>
              </a:solidFill>
              <a:latin typeface="Times New Roman"/>
              <a:ea typeface="Times New Roman"/>
              <a:cs typeface="Times New Roman"/>
            </a:rPr>
            <a:t>RFD/CAO</a:t>
          </a:r>
        </a:p>
      </xdr:txBody>
    </xdr:sp>
    <xdr:clientData/>
  </xdr:twoCellAnchor>
  <xdr:twoCellAnchor>
    <xdr:from>
      <xdr:col>2</xdr:col>
      <xdr:colOff>238125</xdr:colOff>
      <xdr:row>27</xdr:row>
      <xdr:rowOff>133350</xdr:rowOff>
    </xdr:from>
    <xdr:to>
      <xdr:col>3</xdr:col>
      <xdr:colOff>209550</xdr:colOff>
      <xdr:row>27</xdr:row>
      <xdr:rowOff>133350</xdr:rowOff>
    </xdr:to>
    <xdr:sp>
      <xdr:nvSpPr>
        <xdr:cNvPr id="22" name="Line 22"/>
        <xdr:cNvSpPr>
          <a:spLocks/>
        </xdr:cNvSpPr>
      </xdr:nvSpPr>
      <xdr:spPr>
        <a:xfrm flipH="1">
          <a:off x="1838325" y="4505325"/>
          <a:ext cx="581025" cy="0"/>
        </a:xfrm>
        <a:prstGeom prst="line">
          <a:avLst/>
        </a:prstGeom>
        <a:noFill/>
        <a:ln w="28575" cmpd="sng">
          <a:solidFill>
            <a:srgbClr val="99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12</xdr:row>
      <xdr:rowOff>9525</xdr:rowOff>
    </xdr:from>
    <xdr:to>
      <xdr:col>0</xdr:col>
      <xdr:colOff>104775</xdr:colOff>
      <xdr:row>52</xdr:row>
      <xdr:rowOff>95250</xdr:rowOff>
    </xdr:to>
    <xdr:sp>
      <xdr:nvSpPr>
        <xdr:cNvPr id="23" name="Line 23"/>
        <xdr:cNvSpPr>
          <a:spLocks/>
        </xdr:cNvSpPr>
      </xdr:nvSpPr>
      <xdr:spPr>
        <a:xfrm flipH="1">
          <a:off x="66675" y="1952625"/>
          <a:ext cx="38100" cy="65627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22</xdr:row>
      <xdr:rowOff>0</xdr:rowOff>
    </xdr:from>
    <xdr:to>
      <xdr:col>4</xdr:col>
      <xdr:colOff>295275</xdr:colOff>
      <xdr:row>25</xdr:row>
      <xdr:rowOff>114300</xdr:rowOff>
    </xdr:to>
    <xdr:sp>
      <xdr:nvSpPr>
        <xdr:cNvPr id="24" name="Line 24"/>
        <xdr:cNvSpPr>
          <a:spLocks/>
        </xdr:cNvSpPr>
      </xdr:nvSpPr>
      <xdr:spPr>
        <a:xfrm>
          <a:off x="2943225" y="3562350"/>
          <a:ext cx="171450" cy="6000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42</xdr:row>
      <xdr:rowOff>104775</xdr:rowOff>
    </xdr:from>
    <xdr:to>
      <xdr:col>3</xdr:col>
      <xdr:colOff>381000</xdr:colOff>
      <xdr:row>51</xdr:row>
      <xdr:rowOff>133350</xdr:rowOff>
    </xdr:to>
    <xdr:sp>
      <xdr:nvSpPr>
        <xdr:cNvPr id="25" name="AutoShape 25" descr="Documents"/>
        <xdr:cNvSpPr>
          <a:spLocks/>
        </xdr:cNvSpPr>
      </xdr:nvSpPr>
      <xdr:spPr>
        <a:xfrm>
          <a:off x="152400" y="6905625"/>
          <a:ext cx="2438400" cy="1485900"/>
        </a:xfrm>
        <a:prstGeom prst="flowChartMultidocument">
          <a:avLst/>
        </a:prstGeom>
        <a:solidFill>
          <a:srgbClr val="FFFFFF"/>
        </a:solidFill>
        <a:ln w="19050" cmpd="sng">
          <a:solidFill>
            <a:srgbClr val="800000"/>
          </a:solidFill>
          <a:headEnd type="none"/>
          <a:tailEnd type="none"/>
        </a:ln>
      </xdr:spPr>
      <xdr:txBody>
        <a:bodyPr vertOverflow="clip" wrap="square"/>
        <a:p>
          <a:pPr algn="l">
            <a:defRPr/>
          </a:pPr>
          <a:r>
            <a:rPr lang="en-US" cap="none" sz="900" b="0" i="0" u="none" baseline="0"/>
            <a:t>Annual budget with supporting documents
Rate sheet(s) with supporting calculations
Operating expenses and supporting docs
Validation letter from </a:t>
          </a:r>
          <a:r>
            <a:rPr lang="en-US" cap="none" sz="900" b="1" i="0" u="none" baseline="0">
              <a:solidFill>
                <a:srgbClr val="000080"/>
              </a:solidFill>
            </a:rPr>
            <a:t>RFD/CAO</a:t>
          </a:r>
          <a:r>
            <a:rPr lang="en-US" cap="none" sz="900" b="0" i="0" u="none" baseline="0"/>
            <a:t>
External user contracts
Invoices (external) &amp; JVs (internal)</a:t>
          </a:r>
        </a:p>
      </xdr:txBody>
    </xdr:sp>
    <xdr:clientData/>
  </xdr:twoCellAnchor>
  <xdr:twoCellAnchor>
    <xdr:from>
      <xdr:col>0</xdr:col>
      <xdr:colOff>219075</xdr:colOff>
      <xdr:row>32</xdr:row>
      <xdr:rowOff>47625</xdr:rowOff>
    </xdr:from>
    <xdr:to>
      <xdr:col>2</xdr:col>
      <xdr:colOff>238125</xdr:colOff>
      <xdr:row>37</xdr:row>
      <xdr:rowOff>28575</xdr:rowOff>
    </xdr:to>
    <xdr:sp>
      <xdr:nvSpPr>
        <xdr:cNvPr id="26" name="AutoShape 26" descr="Process"/>
        <xdr:cNvSpPr>
          <a:spLocks/>
        </xdr:cNvSpPr>
      </xdr:nvSpPr>
      <xdr:spPr>
        <a:xfrm>
          <a:off x="219075" y="5229225"/>
          <a:ext cx="1619250" cy="790575"/>
        </a:xfrm>
        <a:prstGeom prst="flowChartManualInput">
          <a:avLst/>
        </a:prstGeom>
        <a:solidFill>
          <a:srgbClr val="FFFFFF"/>
        </a:solidFill>
        <a:ln w="19050" cmpd="sng">
          <a:solidFill>
            <a:srgbClr val="800000"/>
          </a:solidFill>
          <a:headEnd type="none"/>
          <a:tailEnd type="none"/>
        </a:ln>
      </xdr:spPr>
      <xdr:txBody>
        <a:bodyPr vertOverflow="clip" wrap="square" anchor="ctr"/>
        <a:p>
          <a:pPr algn="ctr">
            <a:defRPr/>
          </a:pPr>
          <a:r>
            <a:rPr lang="en-US" cap="none" sz="900" b="1" i="0" u="none" baseline="0"/>
            <a:t>Offer</a:t>
          </a:r>
          <a:r>
            <a:rPr lang="en-US" cap="none" sz="900" b="0" i="0" u="none" baseline="0"/>
            <a:t> services
</a:t>
          </a:r>
          <a:r>
            <a:rPr lang="en-US" cap="none" sz="900" b="1" i="0" u="none" baseline="0"/>
            <a:t>Track</a:t>
          </a:r>
          <a:r>
            <a:rPr lang="en-US" cap="none" sz="900" b="0" i="0" u="none" baseline="0"/>
            <a:t> users and expenses
</a:t>
          </a:r>
          <a:r>
            <a:rPr lang="en-US" cap="none" sz="900" b="1" i="0" u="none" baseline="0"/>
            <a:t>Create</a:t>
          </a:r>
          <a:r>
            <a:rPr lang="en-US" cap="none" sz="900" b="0" i="0" u="none" baseline="0"/>
            <a:t> External-User Contracts with help from RFD</a:t>
          </a:r>
        </a:p>
      </xdr:txBody>
    </xdr:sp>
    <xdr:clientData/>
  </xdr:twoCellAnchor>
  <xdr:twoCellAnchor>
    <xdr:from>
      <xdr:col>0</xdr:col>
      <xdr:colOff>47625</xdr:colOff>
      <xdr:row>52</xdr:row>
      <xdr:rowOff>76200</xdr:rowOff>
    </xdr:from>
    <xdr:to>
      <xdr:col>4</xdr:col>
      <xdr:colOff>314325</xdr:colOff>
      <xdr:row>52</xdr:row>
      <xdr:rowOff>85725</xdr:rowOff>
    </xdr:to>
    <xdr:sp>
      <xdr:nvSpPr>
        <xdr:cNvPr id="27" name="Line 27"/>
        <xdr:cNvSpPr>
          <a:spLocks/>
        </xdr:cNvSpPr>
      </xdr:nvSpPr>
      <xdr:spPr>
        <a:xfrm flipV="1">
          <a:off x="47625" y="8496300"/>
          <a:ext cx="30861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51</xdr:row>
      <xdr:rowOff>142875</xdr:rowOff>
    </xdr:from>
    <xdr:to>
      <xdr:col>5</xdr:col>
      <xdr:colOff>523875</xdr:colOff>
      <xdr:row>53</xdr:row>
      <xdr:rowOff>47625</xdr:rowOff>
    </xdr:to>
    <xdr:sp>
      <xdr:nvSpPr>
        <xdr:cNvPr id="28" name="AutoShape 28" descr="termination"/>
        <xdr:cNvSpPr>
          <a:spLocks/>
        </xdr:cNvSpPr>
      </xdr:nvSpPr>
      <xdr:spPr>
        <a:xfrm>
          <a:off x="3143250" y="8401050"/>
          <a:ext cx="809625" cy="228600"/>
        </a:xfrm>
        <a:prstGeom prst="flowChartTerminator">
          <a:avLst/>
        </a:prstGeom>
        <a:solidFill>
          <a:srgbClr val="DDDDDD"/>
        </a:solidFill>
        <a:ln w="28575" cmpd="sng">
          <a:solidFill>
            <a:srgbClr val="000000"/>
          </a:solidFill>
          <a:headEnd type="none"/>
          <a:tailEnd type="none"/>
        </a:ln>
      </xdr:spPr>
      <xdr:txBody>
        <a:bodyPr vertOverflow="clip" wrap="square"/>
        <a:p>
          <a:pPr algn="l">
            <a:defRPr/>
          </a:pPr>
          <a:r>
            <a:rPr lang="en-US" cap="none" sz="1000" b="1" i="0" u="none" baseline="0"/>
            <a:t>Termination</a:t>
          </a:r>
        </a:p>
      </xdr:txBody>
    </xdr:sp>
    <xdr:clientData/>
  </xdr:twoCellAnchor>
  <xdr:twoCellAnchor>
    <xdr:from>
      <xdr:col>0</xdr:col>
      <xdr:colOff>142875</xdr:colOff>
      <xdr:row>38</xdr:row>
      <xdr:rowOff>57150</xdr:rowOff>
    </xdr:from>
    <xdr:to>
      <xdr:col>3</xdr:col>
      <xdr:colOff>304800</xdr:colOff>
      <xdr:row>41</xdr:row>
      <xdr:rowOff>66675</xdr:rowOff>
    </xdr:to>
    <xdr:sp>
      <xdr:nvSpPr>
        <xdr:cNvPr id="29" name="AutoShape 29" descr="test&#10;"/>
        <xdr:cNvSpPr>
          <a:spLocks/>
        </xdr:cNvSpPr>
      </xdr:nvSpPr>
      <xdr:spPr>
        <a:xfrm>
          <a:off x="142875" y="6210300"/>
          <a:ext cx="2371725" cy="495300"/>
        </a:xfrm>
        <a:prstGeom prst="flowChartInputOutput">
          <a:avLst/>
        </a:prstGeom>
        <a:solidFill>
          <a:srgbClr val="FFFFFF"/>
        </a:solidFill>
        <a:ln w="19050" cmpd="sng">
          <a:solidFill>
            <a:srgbClr val="800000"/>
          </a:solidFill>
          <a:headEnd type="none"/>
          <a:tailEnd type="none"/>
        </a:ln>
      </xdr:spPr>
      <xdr:txBody>
        <a:bodyPr vertOverflow="clip" wrap="square"/>
        <a:p>
          <a:pPr algn="l">
            <a:defRPr/>
          </a:pPr>
          <a:r>
            <a:rPr lang="en-US" cap="none" sz="900" b="1" i="0" u="none" baseline="0"/>
            <a:t>Charge</a:t>
          </a:r>
          <a:r>
            <a:rPr lang="en-US" cap="none" sz="900" b="0" i="0" u="none" baseline="0"/>
            <a:t> Customers 
External - Invoice &amp; contract
Internal -  JV &amp; support docs</a:t>
          </a:r>
        </a:p>
      </xdr:txBody>
    </xdr:sp>
    <xdr:clientData/>
  </xdr:twoCellAnchor>
  <xdr:twoCellAnchor>
    <xdr:from>
      <xdr:col>4</xdr:col>
      <xdr:colOff>76200</xdr:colOff>
      <xdr:row>40</xdr:row>
      <xdr:rowOff>57150</xdr:rowOff>
    </xdr:from>
    <xdr:to>
      <xdr:col>6</xdr:col>
      <xdr:colOff>304800</xdr:colOff>
      <xdr:row>48</xdr:row>
      <xdr:rowOff>114300</xdr:rowOff>
    </xdr:to>
    <xdr:sp>
      <xdr:nvSpPr>
        <xdr:cNvPr id="30" name="AutoShape 30" descr="zxc"/>
        <xdr:cNvSpPr>
          <a:spLocks/>
        </xdr:cNvSpPr>
      </xdr:nvSpPr>
      <xdr:spPr>
        <a:xfrm>
          <a:off x="2895600" y="6534150"/>
          <a:ext cx="1447800" cy="1352550"/>
        </a:xfrm>
        <a:prstGeom prst="flowChartDecision">
          <a:avLst/>
        </a:prstGeom>
        <a:solidFill>
          <a:srgbClr val="FFFFCC"/>
        </a:solidFill>
        <a:ln w="28575" cmpd="sng">
          <a:solidFill>
            <a:srgbClr val="000000"/>
          </a:solidFill>
          <a:headEnd type="none"/>
          <a:tailEnd type="none"/>
        </a:ln>
      </xdr:spPr>
      <xdr:txBody>
        <a:bodyPr vertOverflow="clip" wrap="square" anchor="ctr"/>
        <a:p>
          <a:pPr algn="ctr">
            <a:defRPr/>
          </a:pPr>
          <a:r>
            <a:rPr lang="en-US" cap="none" sz="1000" b="1" i="0" u="none" baseline="0"/>
            <a:t>Annual Review: </a:t>
          </a:r>
          <a:r>
            <a:rPr lang="en-US" cap="none" sz="900" b="1" i="0" u="none" baseline="0"/>
            <a:t>continue operations?</a:t>
          </a:r>
          <a:r>
            <a:rPr lang="en-US" cap="none" sz="900" b="0" i="0" u="none" baseline="0"/>
            <a:t>
</a:t>
          </a:r>
        </a:p>
      </xdr:txBody>
    </xdr:sp>
    <xdr:clientData/>
  </xdr:twoCellAnchor>
  <xdr:twoCellAnchor>
    <xdr:from>
      <xdr:col>0</xdr:col>
      <xdr:colOff>733425</xdr:colOff>
      <xdr:row>42</xdr:row>
      <xdr:rowOff>133350</xdr:rowOff>
    </xdr:from>
    <xdr:to>
      <xdr:col>2</xdr:col>
      <xdr:colOff>152400</xdr:colOff>
      <xdr:row>43</xdr:row>
      <xdr:rowOff>152400</xdr:rowOff>
    </xdr:to>
    <xdr:sp>
      <xdr:nvSpPr>
        <xdr:cNvPr id="31" name="TextBox 31"/>
        <xdr:cNvSpPr txBox="1">
          <a:spLocks noChangeArrowheads="1"/>
        </xdr:cNvSpPr>
      </xdr:nvSpPr>
      <xdr:spPr>
        <a:xfrm>
          <a:off x="733425" y="6934200"/>
          <a:ext cx="1019175" cy="180975"/>
        </a:xfrm>
        <a:prstGeom prst="rect">
          <a:avLst/>
        </a:prstGeom>
        <a:solidFill>
          <a:srgbClr val="FFFFFF"/>
        </a:solidFill>
        <a:ln w="9525" cmpd="sng">
          <a:noFill/>
        </a:ln>
      </xdr:spPr>
      <xdr:txBody>
        <a:bodyPr vertOverflow="clip" wrap="square"/>
        <a:p>
          <a:pPr algn="l">
            <a:defRPr/>
          </a:pPr>
          <a:r>
            <a:rPr lang="en-US" cap="none" sz="900" b="1" i="0" u="none" baseline="0">
              <a:solidFill>
                <a:srgbClr val="800000"/>
              </a:solidFill>
              <a:latin typeface="Times New Roman"/>
              <a:ea typeface="Times New Roman"/>
              <a:cs typeface="Times New Roman"/>
            </a:rPr>
            <a:t>Maintain Records</a:t>
          </a:r>
          <a:r>
            <a:rPr lang="en-US" cap="none" sz="1000" b="0" i="0" u="none" baseline="0">
              <a:latin typeface="Times New Roman"/>
              <a:ea typeface="Times New Roman"/>
              <a:cs typeface="Times New Roman"/>
            </a:rPr>
            <a:t>
</a:t>
          </a:r>
        </a:p>
      </xdr:txBody>
    </xdr:sp>
    <xdr:clientData/>
  </xdr:twoCellAnchor>
  <xdr:twoCellAnchor>
    <xdr:from>
      <xdr:col>6</xdr:col>
      <xdr:colOff>561975</xdr:colOff>
      <xdr:row>34</xdr:row>
      <xdr:rowOff>85725</xdr:rowOff>
    </xdr:from>
    <xdr:to>
      <xdr:col>8</xdr:col>
      <xdr:colOff>790575</xdr:colOff>
      <xdr:row>37</xdr:row>
      <xdr:rowOff>76200</xdr:rowOff>
    </xdr:to>
    <xdr:sp>
      <xdr:nvSpPr>
        <xdr:cNvPr id="32" name="AutoShape 32"/>
        <xdr:cNvSpPr>
          <a:spLocks/>
        </xdr:cNvSpPr>
      </xdr:nvSpPr>
      <xdr:spPr>
        <a:xfrm>
          <a:off x="4600575" y="5591175"/>
          <a:ext cx="1447800" cy="476250"/>
        </a:xfrm>
        <a:prstGeom prst="flowChartManualInput">
          <a:avLst/>
        </a:prstGeom>
        <a:solidFill>
          <a:srgbClr val="FFFFFF"/>
        </a:solidFill>
        <a:ln w="19050" cmpd="sng">
          <a:solidFill>
            <a:srgbClr val="000080"/>
          </a:solidFill>
          <a:headEnd type="none"/>
          <a:tailEnd type="none"/>
        </a:ln>
      </xdr:spPr>
      <xdr:txBody>
        <a:bodyPr vertOverflow="clip" wrap="square"/>
        <a:p>
          <a:pPr algn="ctr">
            <a:defRPr/>
          </a:pPr>
          <a:r>
            <a:rPr lang="en-US" cap="none" sz="900" b="0" i="0" u="none" baseline="0"/>
            <a:t>Perform Rate Study
Meet with</a:t>
          </a:r>
          <a:r>
            <a:rPr lang="en-US" cap="none" sz="900" b="1" i="0" u="none" baseline="0">
              <a:solidFill>
                <a:srgbClr val="800000"/>
              </a:solidFill>
            </a:rPr>
            <a:t> unit</a:t>
          </a:r>
          <a:r>
            <a:rPr lang="en-US" cap="none" sz="900" b="0" i="0" u="none" baseline="0"/>
            <a:t> &amp; obtain data</a:t>
          </a:r>
        </a:p>
      </xdr:txBody>
    </xdr:sp>
    <xdr:clientData/>
  </xdr:twoCellAnchor>
  <xdr:twoCellAnchor>
    <xdr:from>
      <xdr:col>3</xdr:col>
      <xdr:colOff>466725</xdr:colOff>
      <xdr:row>34</xdr:row>
      <xdr:rowOff>0</xdr:rowOff>
    </xdr:from>
    <xdr:to>
      <xdr:col>5</xdr:col>
      <xdr:colOff>323850</xdr:colOff>
      <xdr:row>37</xdr:row>
      <xdr:rowOff>152400</xdr:rowOff>
    </xdr:to>
    <xdr:sp>
      <xdr:nvSpPr>
        <xdr:cNvPr id="33" name="AutoShape 33"/>
        <xdr:cNvSpPr>
          <a:spLocks/>
        </xdr:cNvSpPr>
      </xdr:nvSpPr>
      <xdr:spPr>
        <a:xfrm>
          <a:off x="2676525" y="5505450"/>
          <a:ext cx="1076325" cy="638175"/>
        </a:xfrm>
        <a:prstGeom prst="flowChartDocument">
          <a:avLst/>
        </a:prstGeom>
        <a:solidFill>
          <a:srgbClr val="DDDDDD"/>
        </a:solidFill>
        <a:ln w="28575" cmpd="sng">
          <a:solidFill>
            <a:srgbClr val="000000"/>
          </a:solidFill>
          <a:headEnd type="none"/>
          <a:tailEnd type="none"/>
        </a:ln>
      </xdr:spPr>
      <xdr:txBody>
        <a:bodyPr vertOverflow="clip" wrap="square"/>
        <a:p>
          <a:pPr algn="ctr">
            <a:defRPr/>
          </a:pPr>
          <a:r>
            <a:rPr lang="en-US" cap="none" sz="900" b="1" i="0" u="none" baseline="0"/>
            <a:t>Final rate study </a:t>
          </a:r>
          <a:r>
            <a:rPr lang="en-US" cap="none" sz="900" b="0" i="0" u="none" baseline="0"/>
            <a:t>approved/signed appropriately</a:t>
          </a:r>
        </a:p>
      </xdr:txBody>
    </xdr:sp>
    <xdr:clientData/>
  </xdr:twoCellAnchor>
  <xdr:twoCellAnchor>
    <xdr:from>
      <xdr:col>7</xdr:col>
      <xdr:colOff>323850</xdr:colOff>
      <xdr:row>44</xdr:row>
      <xdr:rowOff>66675</xdr:rowOff>
    </xdr:from>
    <xdr:to>
      <xdr:col>8</xdr:col>
      <xdr:colOff>790575</xdr:colOff>
      <xdr:row>49</xdr:row>
      <xdr:rowOff>133350</xdr:rowOff>
    </xdr:to>
    <xdr:sp>
      <xdr:nvSpPr>
        <xdr:cNvPr id="34" name="TextBox 34"/>
        <xdr:cNvSpPr txBox="1">
          <a:spLocks noChangeArrowheads="1"/>
        </xdr:cNvSpPr>
      </xdr:nvSpPr>
      <xdr:spPr>
        <a:xfrm>
          <a:off x="4972050" y="7191375"/>
          <a:ext cx="1076325" cy="876300"/>
        </a:xfrm>
        <a:prstGeom prst="rect">
          <a:avLst/>
        </a:prstGeom>
        <a:solidFill>
          <a:srgbClr val="DDDDDD"/>
        </a:solidFill>
        <a:ln w="28575" cmpd="sng">
          <a:solidFill>
            <a:srgbClr val="000000"/>
          </a:solidFill>
          <a:headEnd type="none"/>
          <a:tailEnd type="none"/>
        </a:ln>
      </xdr:spPr>
      <xdr:txBody>
        <a:bodyPr vertOverflow="clip" wrap="square" anchor="ctr"/>
        <a:p>
          <a:pPr algn="ctr">
            <a:defRPr/>
          </a:pPr>
          <a:r>
            <a:rPr lang="en-US" cap="none" sz="1000" b="1" i="0" u="none" baseline="0">
              <a:solidFill>
                <a:srgbClr val="800000"/>
              </a:solidFill>
              <a:latin typeface="Times New Roman"/>
              <a:ea typeface="Times New Roman"/>
              <a:cs typeface="Times New Roman"/>
            </a:rPr>
            <a:t>Update</a:t>
          </a:r>
          <a:r>
            <a:rPr lang="en-US" cap="none" sz="1000" b="0" i="0" u="none" baseline="0">
              <a:solidFill>
                <a:srgbClr val="800000"/>
              </a:solidFill>
              <a:latin typeface="Times New Roman"/>
              <a:ea typeface="Times New Roman"/>
              <a:cs typeface="Times New Roman"/>
            </a:rPr>
            <a:t> Rate Study</a:t>
          </a:r>
          <a:r>
            <a:rPr lang="en-US" cap="none" sz="1000" b="0" i="0" u="none" baseline="0">
              <a:latin typeface="Times New Roman"/>
              <a:ea typeface="Times New Roman"/>
              <a:cs typeface="Times New Roman"/>
            </a:rPr>
            <a:t> / </a:t>
          </a:r>
          <a:r>
            <a:rPr lang="en-US" cap="none" sz="1000" b="0" i="0" u="none" baseline="0">
              <a:solidFill>
                <a:srgbClr val="000080"/>
              </a:solidFill>
              <a:latin typeface="Times New Roman"/>
              <a:ea typeface="Times New Roman"/>
              <a:cs typeface="Times New Roman"/>
            </a:rPr>
            <a:t>Annual </a:t>
          </a:r>
          <a:r>
            <a:rPr lang="en-US" cap="none" sz="1000" b="1" i="0" u="none" baseline="0">
              <a:solidFill>
                <a:srgbClr val="000080"/>
              </a:solidFill>
              <a:latin typeface="Times New Roman"/>
              <a:ea typeface="Times New Roman"/>
              <a:cs typeface="Times New Roman"/>
            </a:rPr>
            <a:t>Validation</a:t>
          </a:r>
          <a:r>
            <a:rPr lang="en-US" cap="none" sz="1000" b="0" i="0" u="none" baseline="0">
              <a:solidFill>
                <a:srgbClr val="000080"/>
              </a:solidFill>
              <a:latin typeface="Times New Roman"/>
              <a:ea typeface="Times New Roman"/>
              <a:cs typeface="Times New Roman"/>
            </a:rPr>
            <a:t> Process</a:t>
          </a:r>
          <a:r>
            <a:rPr lang="en-US" cap="none" sz="1000" b="0" i="0" u="none" baseline="0">
              <a:latin typeface="Times New Roman"/>
              <a:ea typeface="Times New Roman"/>
              <a:cs typeface="Times New Roman"/>
            </a:rPr>
            <a:t>
</a:t>
          </a:r>
        </a:p>
      </xdr:txBody>
    </xdr:sp>
    <xdr:clientData/>
  </xdr:twoCellAnchor>
  <xdr:twoCellAnchor>
    <xdr:from>
      <xdr:col>5</xdr:col>
      <xdr:colOff>323850</xdr:colOff>
      <xdr:row>35</xdr:row>
      <xdr:rowOff>133350</xdr:rowOff>
    </xdr:from>
    <xdr:to>
      <xdr:col>6</xdr:col>
      <xdr:colOff>561975</xdr:colOff>
      <xdr:row>35</xdr:row>
      <xdr:rowOff>142875</xdr:rowOff>
    </xdr:to>
    <xdr:sp>
      <xdr:nvSpPr>
        <xdr:cNvPr id="35" name="Line 35"/>
        <xdr:cNvSpPr>
          <a:spLocks/>
        </xdr:cNvSpPr>
      </xdr:nvSpPr>
      <xdr:spPr>
        <a:xfrm flipH="1">
          <a:off x="3752850" y="5800725"/>
          <a:ext cx="8477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133350</xdr:rowOff>
    </xdr:from>
    <xdr:to>
      <xdr:col>3</xdr:col>
      <xdr:colOff>447675</xdr:colOff>
      <xdr:row>35</xdr:row>
      <xdr:rowOff>133350</xdr:rowOff>
    </xdr:to>
    <xdr:sp>
      <xdr:nvSpPr>
        <xdr:cNvPr id="36" name="Line 36"/>
        <xdr:cNvSpPr>
          <a:spLocks/>
        </xdr:cNvSpPr>
      </xdr:nvSpPr>
      <xdr:spPr>
        <a:xfrm flipH="1">
          <a:off x="1828800" y="5800725"/>
          <a:ext cx="828675" cy="0"/>
        </a:xfrm>
        <a:prstGeom prst="line">
          <a:avLst/>
        </a:prstGeom>
        <a:noFill/>
        <a:ln w="28575" cmpd="sng">
          <a:solidFill>
            <a:srgbClr val="99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38</xdr:row>
      <xdr:rowOff>152400</xdr:rowOff>
    </xdr:from>
    <xdr:to>
      <xdr:col>8</xdr:col>
      <xdr:colOff>790575</xdr:colOff>
      <xdr:row>43</xdr:row>
      <xdr:rowOff>0</xdr:rowOff>
    </xdr:to>
    <xdr:sp>
      <xdr:nvSpPr>
        <xdr:cNvPr id="37" name="TextBox 37"/>
        <xdr:cNvSpPr txBox="1">
          <a:spLocks noChangeArrowheads="1"/>
        </xdr:cNvSpPr>
      </xdr:nvSpPr>
      <xdr:spPr>
        <a:xfrm>
          <a:off x="4686300" y="6305550"/>
          <a:ext cx="1362075" cy="657225"/>
        </a:xfrm>
        <a:prstGeom prst="rect">
          <a:avLst/>
        </a:prstGeom>
        <a:solidFill>
          <a:srgbClr val="FFFFFF"/>
        </a:solidFill>
        <a:ln w="19050" cmpd="sng">
          <a:solidFill>
            <a:srgbClr val="000080"/>
          </a:solidFill>
          <a:headEnd type="none"/>
          <a:tailEnd type="none"/>
        </a:ln>
      </xdr:spPr>
      <xdr:txBody>
        <a:bodyPr vertOverflow="clip" wrap="square"/>
        <a:p>
          <a:pPr algn="l">
            <a:defRPr/>
          </a:pPr>
          <a:r>
            <a:rPr lang="en-US" cap="none" sz="900" b="1" i="0" u="none" baseline="0">
              <a:latin typeface="Times New Roman"/>
              <a:ea typeface="Times New Roman"/>
              <a:cs typeface="Times New Roman"/>
            </a:rPr>
            <a:t>Monitor</a:t>
          </a:r>
          <a:r>
            <a:rPr lang="en-US" cap="none" sz="900" b="0" i="0" u="none" baseline="0">
              <a:latin typeface="Times New Roman"/>
              <a:ea typeface="Times New Roman"/>
              <a:cs typeface="Times New Roman"/>
            </a:rPr>
            <a:t> Center financial operations &amp; transactions
</a:t>
          </a:r>
          <a:r>
            <a:rPr lang="en-US" cap="none" sz="900" b="1" i="0" u="none" baseline="0">
              <a:latin typeface="Times New Roman"/>
              <a:ea typeface="Times New Roman"/>
              <a:cs typeface="Times New Roman"/>
            </a:rPr>
            <a:t>Provide</a:t>
          </a:r>
          <a:r>
            <a:rPr lang="en-US" cap="none" sz="900" b="0" i="0" u="none" baseline="0">
              <a:latin typeface="Times New Roman"/>
              <a:ea typeface="Times New Roman"/>
              <a:cs typeface="Times New Roman"/>
            </a:rPr>
            <a:t> billing &amp; accounting assistance as needed</a:t>
          </a:r>
        </a:p>
      </xdr:txBody>
    </xdr:sp>
    <xdr:clientData/>
  </xdr:twoCellAnchor>
  <xdr:twoCellAnchor>
    <xdr:from>
      <xdr:col>1</xdr:col>
      <xdr:colOff>228600</xdr:colOff>
      <xdr:row>37</xdr:row>
      <xdr:rowOff>38100</xdr:rowOff>
    </xdr:from>
    <xdr:to>
      <xdr:col>1</xdr:col>
      <xdr:colOff>228600</xdr:colOff>
      <xdr:row>38</xdr:row>
      <xdr:rowOff>47625</xdr:rowOff>
    </xdr:to>
    <xdr:sp>
      <xdr:nvSpPr>
        <xdr:cNvPr id="38" name="Line 38"/>
        <xdr:cNvSpPr>
          <a:spLocks/>
        </xdr:cNvSpPr>
      </xdr:nvSpPr>
      <xdr:spPr>
        <a:xfrm flipH="1">
          <a:off x="1219200" y="6029325"/>
          <a:ext cx="0" cy="171450"/>
        </a:xfrm>
        <a:prstGeom prst="line">
          <a:avLst/>
        </a:prstGeom>
        <a:noFill/>
        <a:ln w="1905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41</xdr:row>
      <xdr:rowOff>76200</xdr:rowOff>
    </xdr:from>
    <xdr:to>
      <xdr:col>1</xdr:col>
      <xdr:colOff>219075</xdr:colOff>
      <xdr:row>42</xdr:row>
      <xdr:rowOff>104775</xdr:rowOff>
    </xdr:to>
    <xdr:sp>
      <xdr:nvSpPr>
        <xdr:cNvPr id="39" name="Line 39"/>
        <xdr:cNvSpPr>
          <a:spLocks/>
        </xdr:cNvSpPr>
      </xdr:nvSpPr>
      <xdr:spPr>
        <a:xfrm>
          <a:off x="1209675" y="6715125"/>
          <a:ext cx="0" cy="190500"/>
        </a:xfrm>
        <a:prstGeom prst="line">
          <a:avLst/>
        </a:prstGeom>
        <a:noFill/>
        <a:ln w="1905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44</xdr:row>
      <xdr:rowOff>76200</xdr:rowOff>
    </xdr:from>
    <xdr:to>
      <xdr:col>4</xdr:col>
      <xdr:colOff>85725</xdr:colOff>
      <xdr:row>44</xdr:row>
      <xdr:rowOff>76200</xdr:rowOff>
    </xdr:to>
    <xdr:sp>
      <xdr:nvSpPr>
        <xdr:cNvPr id="40" name="Line 40"/>
        <xdr:cNvSpPr>
          <a:spLocks/>
        </xdr:cNvSpPr>
      </xdr:nvSpPr>
      <xdr:spPr>
        <a:xfrm flipV="1">
          <a:off x="2390775" y="7200900"/>
          <a:ext cx="514350" cy="0"/>
        </a:xfrm>
        <a:prstGeom prst="line">
          <a:avLst/>
        </a:prstGeom>
        <a:noFill/>
        <a:ln w="28575" cmpd="sng">
          <a:solidFill>
            <a:srgbClr val="8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44</xdr:row>
      <xdr:rowOff>85725</xdr:rowOff>
    </xdr:from>
    <xdr:to>
      <xdr:col>7</xdr:col>
      <xdr:colOff>314325</xdr:colOff>
      <xdr:row>44</xdr:row>
      <xdr:rowOff>85725</xdr:rowOff>
    </xdr:to>
    <xdr:sp>
      <xdr:nvSpPr>
        <xdr:cNvPr id="41" name="Line 41"/>
        <xdr:cNvSpPr>
          <a:spLocks/>
        </xdr:cNvSpPr>
      </xdr:nvSpPr>
      <xdr:spPr>
        <a:xfrm flipH="1">
          <a:off x="4333875" y="7210425"/>
          <a:ext cx="628650" cy="0"/>
        </a:xfrm>
        <a:prstGeom prst="line">
          <a:avLst/>
        </a:prstGeom>
        <a:noFill/>
        <a:ln w="2857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32</xdr:row>
      <xdr:rowOff>133350</xdr:rowOff>
    </xdr:from>
    <xdr:to>
      <xdr:col>8</xdr:col>
      <xdr:colOff>200025</xdr:colOff>
      <xdr:row>34</xdr:row>
      <xdr:rowOff>123825</xdr:rowOff>
    </xdr:to>
    <xdr:sp>
      <xdr:nvSpPr>
        <xdr:cNvPr id="42" name="Line 42"/>
        <xdr:cNvSpPr>
          <a:spLocks/>
        </xdr:cNvSpPr>
      </xdr:nvSpPr>
      <xdr:spPr>
        <a:xfrm>
          <a:off x="5457825" y="5314950"/>
          <a:ext cx="0" cy="314325"/>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37</xdr:row>
      <xdr:rowOff>66675</xdr:rowOff>
    </xdr:from>
    <xdr:to>
      <xdr:col>8</xdr:col>
      <xdr:colOff>209550</xdr:colOff>
      <xdr:row>38</xdr:row>
      <xdr:rowOff>152400</xdr:rowOff>
    </xdr:to>
    <xdr:sp>
      <xdr:nvSpPr>
        <xdr:cNvPr id="43" name="Line 43"/>
        <xdr:cNvSpPr>
          <a:spLocks/>
        </xdr:cNvSpPr>
      </xdr:nvSpPr>
      <xdr:spPr>
        <a:xfrm>
          <a:off x="5467350" y="6057900"/>
          <a:ext cx="0" cy="247650"/>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43</xdr:row>
      <xdr:rowOff>0</xdr:rowOff>
    </xdr:from>
    <xdr:to>
      <xdr:col>8</xdr:col>
      <xdr:colOff>209550</xdr:colOff>
      <xdr:row>44</xdr:row>
      <xdr:rowOff>57150</xdr:rowOff>
    </xdr:to>
    <xdr:sp>
      <xdr:nvSpPr>
        <xdr:cNvPr id="44" name="Line 44"/>
        <xdr:cNvSpPr>
          <a:spLocks/>
        </xdr:cNvSpPr>
      </xdr:nvSpPr>
      <xdr:spPr>
        <a:xfrm>
          <a:off x="5467350" y="6962775"/>
          <a:ext cx="0" cy="219075"/>
        </a:xfrm>
        <a:prstGeom prst="line">
          <a:avLst/>
        </a:prstGeom>
        <a:noFill/>
        <a:ln w="1905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48</xdr:row>
      <xdr:rowOff>114300</xdr:rowOff>
    </xdr:from>
    <xdr:to>
      <xdr:col>5</xdr:col>
      <xdr:colOff>190500</xdr:colOff>
      <xdr:row>51</xdr:row>
      <xdr:rowOff>142875</xdr:rowOff>
    </xdr:to>
    <xdr:sp>
      <xdr:nvSpPr>
        <xdr:cNvPr id="45" name="Line 45"/>
        <xdr:cNvSpPr>
          <a:spLocks/>
        </xdr:cNvSpPr>
      </xdr:nvSpPr>
      <xdr:spPr>
        <a:xfrm>
          <a:off x="3619500" y="7886700"/>
          <a:ext cx="0"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44</xdr:row>
      <xdr:rowOff>133350</xdr:rowOff>
    </xdr:from>
    <xdr:to>
      <xdr:col>7</xdr:col>
      <xdr:colOff>200025</xdr:colOff>
      <xdr:row>46</xdr:row>
      <xdr:rowOff>0</xdr:rowOff>
    </xdr:to>
    <xdr:sp>
      <xdr:nvSpPr>
        <xdr:cNvPr id="46" name="TextBox 46"/>
        <xdr:cNvSpPr txBox="1">
          <a:spLocks noChangeArrowheads="1"/>
        </xdr:cNvSpPr>
      </xdr:nvSpPr>
      <xdr:spPr>
        <a:xfrm>
          <a:off x="4486275" y="7258050"/>
          <a:ext cx="361950" cy="190500"/>
        </a:xfrm>
        <a:prstGeom prst="rect">
          <a:avLst/>
        </a:prstGeom>
        <a:solidFill>
          <a:srgbClr val="FFFFCC"/>
        </a:solidFill>
        <a:ln w="9525" cmpd="sng">
          <a:noFill/>
        </a:ln>
      </xdr:spPr>
      <xdr:txBody>
        <a:bodyPr vertOverflow="clip" wrap="square"/>
        <a:p>
          <a:pPr algn="l">
            <a:defRPr/>
          </a:pPr>
          <a:r>
            <a:rPr lang="en-US" cap="none" sz="1200" b="1" i="0" u="none" baseline="0"/>
            <a:t>Yes</a:t>
          </a:r>
        </a:p>
      </xdr:txBody>
    </xdr:sp>
    <xdr:clientData/>
  </xdr:twoCellAnchor>
  <xdr:twoCellAnchor>
    <xdr:from>
      <xdr:col>6</xdr:col>
      <xdr:colOff>142875</xdr:colOff>
      <xdr:row>10</xdr:row>
      <xdr:rowOff>9525</xdr:rowOff>
    </xdr:from>
    <xdr:to>
      <xdr:col>6</xdr:col>
      <xdr:colOff>533400</xdr:colOff>
      <xdr:row>11</xdr:row>
      <xdr:rowOff>57150</xdr:rowOff>
    </xdr:to>
    <xdr:sp>
      <xdr:nvSpPr>
        <xdr:cNvPr id="47" name="Rectangle 47"/>
        <xdr:cNvSpPr>
          <a:spLocks/>
        </xdr:cNvSpPr>
      </xdr:nvSpPr>
      <xdr:spPr>
        <a:xfrm>
          <a:off x="4181475" y="1628775"/>
          <a:ext cx="390525" cy="209550"/>
        </a:xfrm>
        <a:prstGeom prst="rect">
          <a:avLst/>
        </a:prstGeom>
        <a:solidFill>
          <a:srgbClr val="FFFFFF"/>
        </a:solidFill>
        <a:ln w="9525" cmpd="sng">
          <a:noFill/>
        </a:ln>
      </xdr:spPr>
      <xdr:txBody>
        <a:bodyPr vertOverflow="clip" wrap="square"/>
        <a:p>
          <a:pPr algn="l">
            <a:defRPr/>
          </a:pPr>
          <a:r>
            <a:rPr lang="en-US" cap="none" sz="1200" b="1" i="0" u="none" baseline="0">
              <a:solidFill>
                <a:srgbClr val="003300"/>
              </a:solidFill>
            </a:rPr>
            <a:t>Input</a:t>
          </a:r>
          <a:r>
            <a:rPr lang="en-US" cap="none" sz="1000" b="0" i="0" u="none" baseline="0"/>
            <a:t>
</a:t>
          </a:r>
        </a:p>
      </xdr:txBody>
    </xdr:sp>
    <xdr:clientData/>
  </xdr:twoCellAnchor>
  <xdr:twoCellAnchor>
    <xdr:from>
      <xdr:col>0</xdr:col>
      <xdr:colOff>209550</xdr:colOff>
      <xdr:row>11</xdr:row>
      <xdr:rowOff>66675</xdr:rowOff>
    </xdr:from>
    <xdr:to>
      <xdr:col>0</xdr:col>
      <xdr:colOff>533400</xdr:colOff>
      <xdr:row>12</xdr:row>
      <xdr:rowOff>114300</xdr:rowOff>
    </xdr:to>
    <xdr:sp>
      <xdr:nvSpPr>
        <xdr:cNvPr id="48" name="TextBox 48"/>
        <xdr:cNvSpPr txBox="1">
          <a:spLocks noChangeArrowheads="1"/>
        </xdr:cNvSpPr>
      </xdr:nvSpPr>
      <xdr:spPr>
        <a:xfrm>
          <a:off x="209550" y="1847850"/>
          <a:ext cx="323850" cy="209550"/>
        </a:xfrm>
        <a:prstGeom prst="rect">
          <a:avLst/>
        </a:prstGeom>
        <a:solidFill>
          <a:srgbClr val="FFFFCC"/>
        </a:solidFill>
        <a:ln w="9525" cmpd="sng">
          <a:noFill/>
        </a:ln>
      </xdr:spPr>
      <xdr:txBody>
        <a:bodyPr vertOverflow="clip" wrap="square"/>
        <a:p>
          <a:pPr algn="l">
            <a:defRPr/>
          </a:pPr>
          <a:r>
            <a:rPr lang="en-US" cap="none" sz="1200" b="1" i="0" u="none" baseline="0">
              <a:latin typeface="Arial"/>
              <a:ea typeface="Arial"/>
              <a:cs typeface="Arial"/>
            </a:rPr>
            <a:t>No</a:t>
          </a:r>
        </a:p>
      </xdr:txBody>
    </xdr:sp>
    <xdr:clientData/>
  </xdr:twoCellAnchor>
  <xdr:twoCellAnchor>
    <xdr:from>
      <xdr:col>3</xdr:col>
      <xdr:colOff>209550</xdr:colOff>
      <xdr:row>16</xdr:row>
      <xdr:rowOff>114300</xdr:rowOff>
    </xdr:from>
    <xdr:to>
      <xdr:col>3</xdr:col>
      <xdr:colOff>581025</xdr:colOff>
      <xdr:row>18</xdr:row>
      <xdr:rowOff>0</xdr:rowOff>
    </xdr:to>
    <xdr:sp>
      <xdr:nvSpPr>
        <xdr:cNvPr id="49" name="TextBox 49"/>
        <xdr:cNvSpPr txBox="1">
          <a:spLocks noChangeArrowheads="1"/>
        </xdr:cNvSpPr>
      </xdr:nvSpPr>
      <xdr:spPr>
        <a:xfrm>
          <a:off x="2419350" y="2705100"/>
          <a:ext cx="371475" cy="209550"/>
        </a:xfrm>
        <a:prstGeom prst="rect">
          <a:avLst/>
        </a:prstGeom>
        <a:solidFill>
          <a:srgbClr val="FFFFCC"/>
        </a:solidFill>
        <a:ln w="9525" cmpd="sng">
          <a:noFill/>
        </a:ln>
      </xdr:spPr>
      <xdr:txBody>
        <a:bodyPr vertOverflow="clip" wrap="square"/>
        <a:p>
          <a:pPr algn="l">
            <a:defRPr/>
          </a:pPr>
          <a:r>
            <a:rPr lang="en-US" cap="none" sz="1200" b="1" i="0" u="none" baseline="0"/>
            <a:t>Yes</a:t>
          </a:r>
        </a:p>
      </xdr:txBody>
    </xdr:sp>
    <xdr:clientData/>
  </xdr:twoCellAnchor>
  <xdr:twoCellAnchor>
    <xdr:from>
      <xdr:col>4</xdr:col>
      <xdr:colOff>457200</xdr:colOff>
      <xdr:row>48</xdr:row>
      <xdr:rowOff>104775</xdr:rowOff>
    </xdr:from>
    <xdr:to>
      <xdr:col>5</xdr:col>
      <xdr:colOff>161925</xdr:colOff>
      <xdr:row>49</xdr:row>
      <xdr:rowOff>123825</xdr:rowOff>
    </xdr:to>
    <xdr:sp>
      <xdr:nvSpPr>
        <xdr:cNvPr id="50" name="TextBox 50"/>
        <xdr:cNvSpPr txBox="1">
          <a:spLocks noChangeArrowheads="1"/>
        </xdr:cNvSpPr>
      </xdr:nvSpPr>
      <xdr:spPr>
        <a:xfrm>
          <a:off x="3276600" y="7877175"/>
          <a:ext cx="314325" cy="180975"/>
        </a:xfrm>
        <a:prstGeom prst="rect">
          <a:avLst/>
        </a:prstGeom>
        <a:solidFill>
          <a:srgbClr val="FFFFCC"/>
        </a:solidFill>
        <a:ln w="9525" cmpd="sng">
          <a:noFill/>
        </a:ln>
      </xdr:spPr>
      <xdr:txBody>
        <a:bodyPr vertOverflow="clip" wrap="square"/>
        <a:p>
          <a:pPr algn="l">
            <a:defRPr/>
          </a:pPr>
          <a:r>
            <a:rPr lang="en-US" cap="none" sz="1200" b="1" i="0" u="none" baseline="0"/>
            <a:t>No</a:t>
          </a:r>
        </a:p>
      </xdr:txBody>
    </xdr:sp>
    <xdr:clientData/>
  </xdr:twoCellAnchor>
  <xdr:twoCellAnchor>
    <xdr:from>
      <xdr:col>5</xdr:col>
      <xdr:colOff>409575</xdr:colOff>
      <xdr:row>27</xdr:row>
      <xdr:rowOff>104775</xdr:rowOff>
    </xdr:from>
    <xdr:to>
      <xdr:col>6</xdr:col>
      <xdr:colOff>314325</xdr:colOff>
      <xdr:row>27</xdr:row>
      <xdr:rowOff>114300</xdr:rowOff>
    </xdr:to>
    <xdr:sp>
      <xdr:nvSpPr>
        <xdr:cNvPr id="51" name="Line 51"/>
        <xdr:cNvSpPr>
          <a:spLocks/>
        </xdr:cNvSpPr>
      </xdr:nvSpPr>
      <xdr:spPr>
        <a:xfrm flipH="1">
          <a:off x="3838575" y="4476750"/>
          <a:ext cx="514350" cy="9525"/>
        </a:xfrm>
        <a:prstGeom prst="line">
          <a:avLst/>
        </a:prstGeom>
        <a:noFill/>
        <a:ln w="2857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19050</xdr:rowOff>
    </xdr:from>
    <xdr:to>
      <xdr:col>0</xdr:col>
      <xdr:colOff>733425</xdr:colOff>
      <xdr:row>1</xdr:row>
      <xdr:rowOff>28575</xdr:rowOff>
    </xdr:to>
    <xdr:sp>
      <xdr:nvSpPr>
        <xdr:cNvPr id="52" name="TextBox 52"/>
        <xdr:cNvSpPr txBox="1">
          <a:spLocks noChangeArrowheads="1"/>
        </xdr:cNvSpPr>
      </xdr:nvSpPr>
      <xdr:spPr>
        <a:xfrm>
          <a:off x="57150" y="19050"/>
          <a:ext cx="6762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676275</xdr:colOff>
      <xdr:row>1</xdr:row>
      <xdr:rowOff>76200</xdr:rowOff>
    </xdr:to>
    <xdr:sp>
      <xdr:nvSpPr>
        <xdr:cNvPr id="1" name="TextBox 1"/>
        <xdr:cNvSpPr txBox="1">
          <a:spLocks noChangeArrowheads="1"/>
        </xdr:cNvSpPr>
      </xdr:nvSpPr>
      <xdr:spPr>
        <a:xfrm>
          <a:off x="0" y="19050"/>
          <a:ext cx="6762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G</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142875</xdr:rowOff>
    </xdr:from>
    <xdr:to>
      <xdr:col>8</xdr:col>
      <xdr:colOff>114300</xdr:colOff>
      <xdr:row>5</xdr:row>
      <xdr:rowOff>104775</xdr:rowOff>
    </xdr:to>
    <xdr:pic>
      <xdr:nvPicPr>
        <xdr:cNvPr id="1" name="Picture 1"/>
        <xdr:cNvPicPr preferRelativeResize="1">
          <a:picLocks noChangeAspect="1"/>
        </xdr:cNvPicPr>
      </xdr:nvPicPr>
      <xdr:blipFill>
        <a:blip r:embed="rId1"/>
        <a:stretch>
          <a:fillRect/>
        </a:stretch>
      </xdr:blipFill>
      <xdr:spPr>
        <a:xfrm>
          <a:off x="790575" y="142875"/>
          <a:ext cx="2400300" cy="771525"/>
        </a:xfrm>
        <a:prstGeom prst="rect">
          <a:avLst/>
        </a:prstGeom>
        <a:noFill/>
        <a:ln w="9525" cmpd="sng">
          <a:noFill/>
        </a:ln>
      </xdr:spPr>
    </xdr:pic>
    <xdr:clientData/>
  </xdr:twoCellAnchor>
  <xdr:twoCellAnchor>
    <xdr:from>
      <xdr:col>0</xdr:col>
      <xdr:colOff>47625</xdr:colOff>
      <xdr:row>0</xdr:row>
      <xdr:rowOff>28575</xdr:rowOff>
    </xdr:from>
    <xdr:to>
      <xdr:col>2</xdr:col>
      <xdr:colOff>123825</xdr:colOff>
      <xdr:row>1</xdr:row>
      <xdr:rowOff>66675</xdr:rowOff>
    </xdr:to>
    <xdr:sp>
      <xdr:nvSpPr>
        <xdr:cNvPr id="2" name="TextBox 7"/>
        <xdr:cNvSpPr txBox="1">
          <a:spLocks noChangeArrowheads="1"/>
        </xdr:cNvSpPr>
      </xdr:nvSpPr>
      <xdr:spPr>
        <a:xfrm>
          <a:off x="47625" y="28575"/>
          <a:ext cx="8191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H</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990600</xdr:colOff>
      <xdr:row>1</xdr:row>
      <xdr:rowOff>28575</xdr:rowOff>
    </xdr:to>
    <xdr:sp>
      <xdr:nvSpPr>
        <xdr:cNvPr id="1" name="TextBox 1"/>
        <xdr:cNvSpPr txBox="1">
          <a:spLocks noChangeArrowheads="1"/>
        </xdr:cNvSpPr>
      </xdr:nvSpPr>
      <xdr:spPr>
        <a:xfrm>
          <a:off x="47625" y="28575"/>
          <a:ext cx="942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76200</xdr:rowOff>
    </xdr:from>
    <xdr:to>
      <xdr:col>8</xdr:col>
      <xdr:colOff>914400</xdr:colOff>
      <xdr:row>43</xdr:row>
      <xdr:rowOff>95250</xdr:rowOff>
    </xdr:to>
    <xdr:sp>
      <xdr:nvSpPr>
        <xdr:cNvPr id="1" name="TextBox 1"/>
        <xdr:cNvSpPr txBox="1">
          <a:spLocks noChangeArrowheads="1"/>
        </xdr:cNvSpPr>
      </xdr:nvSpPr>
      <xdr:spPr>
        <a:xfrm>
          <a:off x="76200" y="5972175"/>
          <a:ext cx="6372225" cy="1152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Before submitting</a:t>
          </a:r>
          <a:r>
            <a:rPr lang="en-US" cap="none" sz="1000" b="0" i="0" u="none" baseline="0">
              <a:latin typeface="Arial"/>
              <a:ea typeface="Arial"/>
              <a:cs typeface="Arial"/>
            </a:rPr>
            <a:t> this completed form to the Cost Accounting Office, </a:t>
          </a:r>
          <a:r>
            <a:rPr lang="en-US" cap="none" sz="1000" b="1" i="0" u="none" baseline="0">
              <a:latin typeface="Arial"/>
              <a:ea typeface="Arial"/>
              <a:cs typeface="Arial"/>
            </a:rPr>
            <a:t>please also</a:t>
          </a:r>
          <a:r>
            <a:rPr lang="en-US" cap="none" sz="1000" b="0" i="0" u="none" baseline="0">
              <a:latin typeface="Arial"/>
              <a:ea typeface="Arial"/>
              <a:cs typeface="Arial"/>
            </a:rPr>
            <a:t> </a:t>
          </a:r>
          <a:r>
            <a:rPr lang="en-US" cap="none" sz="1000" b="1" i="0" u="none" baseline="0">
              <a:latin typeface="Arial"/>
              <a:ea typeface="Arial"/>
              <a:cs typeface="Arial"/>
            </a:rPr>
            <a:t>attach an</a:t>
          </a:r>
          <a:r>
            <a:rPr lang="en-US" cap="none" sz="1000" b="0" i="0" u="none" baseline="0">
              <a:latin typeface="Arial"/>
              <a:ea typeface="Arial"/>
              <a:cs typeface="Arial"/>
            </a:rPr>
            <a:t> </a:t>
          </a:r>
          <a:r>
            <a:rPr lang="en-US" cap="none" sz="1000" b="1" i="0" u="none" baseline="0">
              <a:latin typeface="Arial"/>
              <a:ea typeface="Arial"/>
              <a:cs typeface="Arial"/>
            </a:rPr>
            <a:t>estimated budget </a:t>
          </a:r>
          <a:r>
            <a:rPr lang="en-US" cap="none" sz="1000" b="0" i="0" u="none" baseline="0">
              <a:latin typeface="Arial"/>
              <a:ea typeface="Arial"/>
              <a:cs typeface="Arial"/>
            </a:rPr>
            <a:t>(example provided) for a full operating fiscal year of the service center </a:t>
          </a:r>
          <a:r>
            <a:rPr lang="en-US" cap="none" sz="1000" b="1" i="0" u="none" baseline="0">
              <a:latin typeface="Arial"/>
              <a:ea typeface="Arial"/>
              <a:cs typeface="Arial"/>
            </a:rPr>
            <a:t>and</a:t>
          </a:r>
          <a:r>
            <a:rPr lang="en-US" cap="none" sz="1000" b="0" i="0" u="none" baseline="0">
              <a:latin typeface="Arial"/>
              <a:ea typeface="Arial"/>
              <a:cs typeface="Arial"/>
            </a:rPr>
            <a:t> an illustration of </a:t>
          </a:r>
          <a:r>
            <a:rPr lang="en-US" cap="none" sz="1000" b="1" i="0" u="none" baseline="0">
              <a:latin typeface="Arial"/>
              <a:ea typeface="Arial"/>
              <a:cs typeface="Arial"/>
            </a:rPr>
            <a:t>how proposed rates were calculated</a:t>
          </a:r>
          <a:r>
            <a:rPr lang="en-US" cap="none" sz="1000" b="0" i="0" u="none" baseline="0">
              <a:latin typeface="Arial"/>
              <a:ea typeface="Arial"/>
              <a:cs typeface="Arial"/>
            </a:rPr>
            <a:t> (If it is proposed that the service center begin operations on a date other than July 1, please also provide a proposal and budget for the part of the year in which the service center will be operating.)  Any question regarding the completion of information on this form or on the required attachments may be addressed to the Cost Accounting Office, Wells Hall, Room 4, 835-5781.  </a:t>
          </a:r>
          <a:r>
            <a:rPr lang="en-US" cap="none" sz="1000" b="1" i="0" u="none" baseline="0">
              <a:latin typeface="Arial"/>
              <a:ea typeface="Arial"/>
              <a:cs typeface="Arial"/>
            </a:rPr>
            <a:t>Cost Accounting Office retains original, fully-execuated copy and returns a copy to the Service Center Manager</a:t>
          </a:r>
          <a:r>
            <a:rPr lang="en-US" cap="none" sz="1000" b="0" i="0" u="none" baseline="0">
              <a:latin typeface="Arial"/>
              <a:ea typeface="Arial"/>
              <a:cs typeface="Arial"/>
            </a:rPr>
            <a:t>.</a:t>
          </a:r>
          <a:r>
            <a:rPr lang="en-US" cap="none" sz="1000" b="0" i="0" u="none" baseline="0">
              <a:latin typeface="Arial"/>
              <a:ea typeface="Arial"/>
              <a:cs typeface="Arial"/>
            </a:rPr>
            <a:t>
</a:t>
          </a:r>
        </a:p>
      </xdr:txBody>
    </xdr:sp>
    <xdr:clientData/>
  </xdr:twoCellAnchor>
  <xdr:twoCellAnchor>
    <xdr:from>
      <xdr:col>0</xdr:col>
      <xdr:colOff>38100</xdr:colOff>
      <xdr:row>14</xdr:row>
      <xdr:rowOff>0</xdr:rowOff>
    </xdr:from>
    <xdr:to>
      <xdr:col>8</xdr:col>
      <xdr:colOff>923925</xdr:colOff>
      <xdr:row>18</xdr:row>
      <xdr:rowOff>152400</xdr:rowOff>
    </xdr:to>
    <xdr:sp>
      <xdr:nvSpPr>
        <xdr:cNvPr id="2" name="TextBox 2"/>
        <xdr:cNvSpPr txBox="1">
          <a:spLocks noChangeArrowheads="1"/>
        </xdr:cNvSpPr>
      </xdr:nvSpPr>
      <xdr:spPr>
        <a:xfrm>
          <a:off x="38100" y="2333625"/>
          <a:ext cx="6419850" cy="800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20</xdr:row>
      <xdr:rowOff>152400</xdr:rowOff>
    </xdr:from>
    <xdr:to>
      <xdr:col>8</xdr:col>
      <xdr:colOff>885825</xdr:colOff>
      <xdr:row>26</xdr:row>
      <xdr:rowOff>9525</xdr:rowOff>
    </xdr:to>
    <xdr:sp>
      <xdr:nvSpPr>
        <xdr:cNvPr id="3" name="TextBox 3"/>
        <xdr:cNvSpPr txBox="1">
          <a:spLocks noChangeArrowheads="1"/>
        </xdr:cNvSpPr>
      </xdr:nvSpPr>
      <xdr:spPr>
        <a:xfrm>
          <a:off x="47625" y="3457575"/>
          <a:ext cx="6372225" cy="828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27</xdr:row>
      <xdr:rowOff>19050</xdr:rowOff>
    </xdr:from>
    <xdr:to>
      <xdr:col>8</xdr:col>
      <xdr:colOff>933450</xdr:colOff>
      <xdr:row>32</xdr:row>
      <xdr:rowOff>19050</xdr:rowOff>
    </xdr:to>
    <xdr:sp>
      <xdr:nvSpPr>
        <xdr:cNvPr id="4" name="TextBox 4"/>
        <xdr:cNvSpPr txBox="1">
          <a:spLocks noChangeArrowheads="1"/>
        </xdr:cNvSpPr>
      </xdr:nvSpPr>
      <xdr:spPr>
        <a:xfrm>
          <a:off x="57150" y="4457700"/>
          <a:ext cx="6410325" cy="809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33</xdr:row>
      <xdr:rowOff>9525</xdr:rowOff>
    </xdr:from>
    <xdr:to>
      <xdr:col>8</xdr:col>
      <xdr:colOff>933450</xdr:colOff>
      <xdr:row>36</xdr:row>
      <xdr:rowOff>85725</xdr:rowOff>
    </xdr:to>
    <xdr:sp>
      <xdr:nvSpPr>
        <xdr:cNvPr id="5" name="TextBox 5"/>
        <xdr:cNvSpPr txBox="1">
          <a:spLocks noChangeArrowheads="1"/>
        </xdr:cNvSpPr>
      </xdr:nvSpPr>
      <xdr:spPr>
        <a:xfrm>
          <a:off x="47625" y="5419725"/>
          <a:ext cx="6419850" cy="561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19050</xdr:rowOff>
    </xdr:from>
    <xdr:to>
      <xdr:col>0</xdr:col>
      <xdr:colOff>695325</xdr:colOff>
      <xdr:row>1</xdr:row>
      <xdr:rowOff>38100</xdr:rowOff>
    </xdr:to>
    <xdr:sp>
      <xdr:nvSpPr>
        <xdr:cNvPr id="6" name="TextBox 7"/>
        <xdr:cNvSpPr txBox="1">
          <a:spLocks noChangeArrowheads="1"/>
        </xdr:cNvSpPr>
      </xdr:nvSpPr>
      <xdr:spPr>
        <a:xfrm>
          <a:off x="19050" y="19050"/>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161925</xdr:rowOff>
    </xdr:from>
    <xdr:to>
      <xdr:col>8</xdr:col>
      <xdr:colOff>76200</xdr:colOff>
      <xdr:row>21</xdr:row>
      <xdr:rowOff>66675</xdr:rowOff>
    </xdr:to>
    <xdr:sp>
      <xdr:nvSpPr>
        <xdr:cNvPr id="1" name="TextBox 1"/>
        <xdr:cNvSpPr txBox="1">
          <a:spLocks noChangeArrowheads="1"/>
        </xdr:cNvSpPr>
      </xdr:nvSpPr>
      <xdr:spPr>
        <a:xfrm>
          <a:off x="257175" y="3114675"/>
          <a:ext cx="5648325" cy="8096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Consumption Base</a:t>
          </a:r>
          <a:r>
            <a:rPr lang="en-US" cap="none" sz="1100" b="0" i="0" u="none" baseline="0">
              <a:latin typeface="Arial"/>
              <a:ea typeface="Arial"/>
              <a:cs typeface="Arial"/>
            </a:rPr>
            <a:t> - This type base is used when expenses are directly proportional to how much of a unit of measurement is consumed.  For example, if labor and equipment usage costs can be accurately identified as being consumed on an hourly basis, the service center would base its charges on the number of hours of service provided.
</a:t>
          </a:r>
        </a:p>
      </xdr:txBody>
    </xdr:sp>
    <xdr:clientData/>
  </xdr:twoCellAnchor>
  <xdr:twoCellAnchor>
    <xdr:from>
      <xdr:col>1</xdr:col>
      <xdr:colOff>38100</xdr:colOff>
      <xdr:row>21</xdr:row>
      <xdr:rowOff>104775</xdr:rowOff>
    </xdr:from>
    <xdr:to>
      <xdr:col>8</xdr:col>
      <xdr:colOff>66675</xdr:colOff>
      <xdr:row>26</xdr:row>
      <xdr:rowOff>0</xdr:rowOff>
    </xdr:to>
    <xdr:sp>
      <xdr:nvSpPr>
        <xdr:cNvPr id="2" name="TextBox 2"/>
        <xdr:cNvSpPr txBox="1">
          <a:spLocks noChangeArrowheads="1"/>
        </xdr:cNvSpPr>
      </xdr:nvSpPr>
      <xdr:spPr>
        <a:xfrm>
          <a:off x="266700" y="3962400"/>
          <a:ext cx="5629275" cy="80010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Output Base</a:t>
          </a:r>
          <a:r>
            <a:rPr lang="en-US" cap="none" sz="1100" b="0" i="0" u="none" baseline="0">
              <a:latin typeface="Arial"/>
              <a:ea typeface="Arial"/>
              <a:cs typeface="Arial"/>
            </a:rPr>
            <a:t> - This type of base is used when the costs of the center are most accurately identified by the number of units produced per year.  For example, a machine used to test samples where each test requires approximately the same amount of labor might base its charges on number of samples tested.</a:t>
          </a:r>
          <a:r>
            <a:rPr lang="en-US" cap="none" sz="1000" b="0" i="0" u="none" baseline="0">
              <a:latin typeface="Arial"/>
              <a:ea typeface="Arial"/>
              <a:cs typeface="Arial"/>
            </a:rPr>
            <a:t>
</a:t>
          </a:r>
        </a:p>
      </xdr:txBody>
    </xdr:sp>
    <xdr:clientData/>
  </xdr:twoCellAnchor>
  <xdr:twoCellAnchor>
    <xdr:from>
      <xdr:col>1</xdr:col>
      <xdr:colOff>28575</xdr:colOff>
      <xdr:row>26</xdr:row>
      <xdr:rowOff>38100</xdr:rowOff>
    </xdr:from>
    <xdr:to>
      <xdr:col>8</xdr:col>
      <xdr:colOff>180975</xdr:colOff>
      <xdr:row>35</xdr:row>
      <xdr:rowOff>85725</xdr:rowOff>
    </xdr:to>
    <xdr:sp>
      <xdr:nvSpPr>
        <xdr:cNvPr id="3" name="TextBox 3"/>
        <xdr:cNvSpPr txBox="1">
          <a:spLocks noChangeArrowheads="1"/>
        </xdr:cNvSpPr>
      </xdr:nvSpPr>
      <xdr:spPr>
        <a:xfrm>
          <a:off x="257175" y="4800600"/>
          <a:ext cx="5753100" cy="167640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Example</a:t>
          </a:r>
          <a:r>
            <a:rPr lang="en-US" cap="none" sz="1100" b="0" i="0" u="none" baseline="0">
              <a:latin typeface="Arial"/>
              <a:ea typeface="Arial"/>
              <a:cs typeface="Arial"/>
            </a:rPr>
            <a:t>: a computer costs approximately $120,000 per year to operate (total allowable costs) and has an estimated activity level of 1,500 hours per year.  This results in a rate of $120,000 / 1,500 hours = $80 per hour.  If a researcher uses the computer for four hours for a sponsored project, his or her award is charged 4 hours X $80/hour or $320. Once the direct cost of $320 is charged (using a Journal Voucher)  to the sponsored project,  the cost is subject to the indirect cost terms of the sponsored project.  If the indirect cost rate for the sponsored project is 30%, then the total cost of the 4 hours of computer time is $416 to the awarding agency.   [($320 X 30%  = $96) ($320 + 96 = $416)].  The service center receives $320.
</a:t>
          </a:r>
        </a:p>
      </xdr:txBody>
    </xdr:sp>
    <xdr:clientData/>
  </xdr:twoCellAnchor>
  <xdr:twoCellAnchor>
    <xdr:from>
      <xdr:col>1</xdr:col>
      <xdr:colOff>28575</xdr:colOff>
      <xdr:row>35</xdr:row>
      <xdr:rowOff>114300</xdr:rowOff>
    </xdr:from>
    <xdr:to>
      <xdr:col>8</xdr:col>
      <xdr:colOff>180975</xdr:colOff>
      <xdr:row>43</xdr:row>
      <xdr:rowOff>171450</xdr:rowOff>
    </xdr:to>
    <xdr:sp>
      <xdr:nvSpPr>
        <xdr:cNvPr id="4" name="TextBox 4"/>
        <xdr:cNvSpPr txBox="1">
          <a:spLocks noChangeArrowheads="1"/>
        </xdr:cNvSpPr>
      </xdr:nvSpPr>
      <xdr:spPr>
        <a:xfrm>
          <a:off x="257175" y="6505575"/>
          <a:ext cx="5753100" cy="15049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 service center must develop rates so that revenues offset expenses over a reasonable period of time.  A service center's surplus or deficit for a given fiscal year should not exceed 10% of annual operating expenses.  Any service center with a surplus or deficit greater than 10% of annual expenses at the end of the fiscal year must submit a balance liquidation plan to the Cost Accounting Office.  Excess balances should be liquidated within two years.
To the extent that a surplus or deficit is within the break-even range of +/- 10%, that surplus or deficit must be carried forward and the rates adjusted in the following period.  
</a:t>
          </a:r>
          <a:r>
            <a:rPr lang="en-US" cap="none" sz="1000" b="0" i="0" u="none" baseline="0">
              <a:latin typeface="Arial"/>
              <a:ea typeface="Arial"/>
              <a:cs typeface="Arial"/>
            </a:rPr>
            <a:t>
</a:t>
          </a:r>
        </a:p>
      </xdr:txBody>
    </xdr:sp>
    <xdr:clientData/>
  </xdr:twoCellAnchor>
  <xdr:twoCellAnchor>
    <xdr:from>
      <xdr:col>1</xdr:col>
      <xdr:colOff>180975</xdr:colOff>
      <xdr:row>46</xdr:row>
      <xdr:rowOff>114300</xdr:rowOff>
    </xdr:from>
    <xdr:to>
      <xdr:col>7</xdr:col>
      <xdr:colOff>390525</xdr:colOff>
      <xdr:row>49</xdr:row>
      <xdr:rowOff>133350</xdr:rowOff>
    </xdr:to>
    <xdr:sp>
      <xdr:nvSpPr>
        <xdr:cNvPr id="5" name="TextBox 5"/>
        <xdr:cNvSpPr txBox="1">
          <a:spLocks noChangeArrowheads="1"/>
        </xdr:cNvSpPr>
      </xdr:nvSpPr>
      <xdr:spPr>
        <a:xfrm>
          <a:off x="409575" y="8439150"/>
          <a:ext cx="5286375" cy="5429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For example, the rates submitted for approval for fiscal year ending June 30, 2008
would be based on the 2008 projected volume and expenses plus/minus under/over recoveries carried forward from the fiscal year ending June 30, 2007.</a:t>
          </a:r>
        </a:p>
      </xdr:txBody>
    </xdr:sp>
    <xdr:clientData/>
  </xdr:twoCellAnchor>
  <xdr:twoCellAnchor>
    <xdr:from>
      <xdr:col>1</xdr:col>
      <xdr:colOff>28575</xdr:colOff>
      <xdr:row>6</xdr:row>
      <xdr:rowOff>0</xdr:rowOff>
    </xdr:from>
    <xdr:to>
      <xdr:col>8</xdr:col>
      <xdr:colOff>47625</xdr:colOff>
      <xdr:row>9</xdr:row>
      <xdr:rowOff>38100</xdr:rowOff>
    </xdr:to>
    <xdr:sp>
      <xdr:nvSpPr>
        <xdr:cNvPr id="6" name="TextBox 6"/>
        <xdr:cNvSpPr txBox="1">
          <a:spLocks noChangeArrowheads="1"/>
        </xdr:cNvSpPr>
      </xdr:nvSpPr>
      <xdr:spPr>
        <a:xfrm>
          <a:off x="257175" y="1123950"/>
          <a:ext cx="5619750" cy="5810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 service center rate is the cost per unit of output.  Output is the basis used to recover the expenses of the service center.  To compute the rate, service centers should use the following equation:
</a:t>
          </a:r>
        </a:p>
      </xdr:txBody>
    </xdr:sp>
    <xdr:clientData/>
  </xdr:twoCellAnchor>
  <xdr:twoCellAnchor>
    <xdr:from>
      <xdr:col>1</xdr:col>
      <xdr:colOff>114300</xdr:colOff>
      <xdr:row>52</xdr:row>
      <xdr:rowOff>28575</xdr:rowOff>
    </xdr:from>
    <xdr:to>
      <xdr:col>8</xdr:col>
      <xdr:colOff>76200</xdr:colOff>
      <xdr:row>56</xdr:row>
      <xdr:rowOff>76200</xdr:rowOff>
    </xdr:to>
    <xdr:sp>
      <xdr:nvSpPr>
        <xdr:cNvPr id="7" name="TextBox 7"/>
        <xdr:cNvSpPr txBox="1">
          <a:spLocks noChangeArrowheads="1"/>
        </xdr:cNvSpPr>
      </xdr:nvSpPr>
      <xdr:spPr>
        <a:xfrm>
          <a:off x="342900" y="9363075"/>
          <a:ext cx="5562600" cy="7715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$80/hour was charged for 1,600 hours of actual use in FY2007 resulting in revenue of  $128,000.  Total expenses were $120,000 resulting in a surplus of $8,000.  In FY 2008, costs are anticipated to increase by 5% resulting in a budgeted expense of $126,000.  After subtracting the surplus from FY 2007, the basis for recovery for FY 2008 is $118,000. </a:t>
          </a:r>
        </a:p>
      </xdr:txBody>
    </xdr:sp>
    <xdr:clientData/>
  </xdr:twoCellAnchor>
  <xdr:twoCellAnchor>
    <xdr:from>
      <xdr:col>1</xdr:col>
      <xdr:colOff>66675</xdr:colOff>
      <xdr:row>65</xdr:row>
      <xdr:rowOff>180975</xdr:rowOff>
    </xdr:from>
    <xdr:to>
      <xdr:col>8</xdr:col>
      <xdr:colOff>38100</xdr:colOff>
      <xdr:row>70</xdr:row>
      <xdr:rowOff>85725</xdr:rowOff>
    </xdr:to>
    <xdr:sp>
      <xdr:nvSpPr>
        <xdr:cNvPr id="8" name="TextBox 8"/>
        <xdr:cNvSpPr txBox="1">
          <a:spLocks noChangeArrowheads="1"/>
        </xdr:cNvSpPr>
      </xdr:nvSpPr>
      <xdr:spPr>
        <a:xfrm>
          <a:off x="295275" y="11801475"/>
          <a:ext cx="5572125" cy="8191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Since the surplus for FY 2007 is within +/- 10% ((128,000-120,000)/120,000=6.67%), it will be subtracted from budgeted expenses in FY 2008,  thereby reducing the rate.  Assuming the hours of use are the same for FY 2008 as they were for FY 2007, then the new rate for FY 2008 should be $73.75 per billable hour.  ($118,000/1600 hours)</a:t>
          </a:r>
        </a:p>
      </xdr:txBody>
    </xdr:sp>
    <xdr:clientData/>
  </xdr:twoCellAnchor>
  <xdr:twoCellAnchor>
    <xdr:from>
      <xdr:col>1</xdr:col>
      <xdr:colOff>104775</xdr:colOff>
      <xdr:row>72</xdr:row>
      <xdr:rowOff>123825</xdr:rowOff>
    </xdr:from>
    <xdr:to>
      <xdr:col>8</xdr:col>
      <xdr:colOff>66675</xdr:colOff>
      <xdr:row>77</xdr:row>
      <xdr:rowOff>85725</xdr:rowOff>
    </xdr:to>
    <xdr:sp>
      <xdr:nvSpPr>
        <xdr:cNvPr id="9" name="TextBox 9"/>
        <xdr:cNvSpPr txBox="1">
          <a:spLocks noChangeArrowheads="1"/>
        </xdr:cNvSpPr>
      </xdr:nvSpPr>
      <xdr:spPr>
        <a:xfrm>
          <a:off x="333375" y="12982575"/>
          <a:ext cx="5562600" cy="9048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$80/hour was charged for 1,600 hours of actual use in FY 2007 resulting in revenue of $128,000.  Total expenses were $136,000 resulting in a deficit of $8,000.  In FY 2008, costs are anticipated to increase by 4% resulting in a budgeted expense of $142,800.  After adding the deficit amount from FY 2007, the basis for recovery for FY 2008 is $150,800.
</a:t>
          </a:r>
        </a:p>
      </xdr:txBody>
    </xdr:sp>
    <xdr:clientData/>
  </xdr:twoCellAnchor>
  <xdr:twoCellAnchor>
    <xdr:from>
      <xdr:col>1</xdr:col>
      <xdr:colOff>85725</xdr:colOff>
      <xdr:row>86</xdr:row>
      <xdr:rowOff>161925</xdr:rowOff>
    </xdr:from>
    <xdr:to>
      <xdr:col>8</xdr:col>
      <xdr:colOff>76200</xdr:colOff>
      <xdr:row>91</xdr:row>
      <xdr:rowOff>19050</xdr:rowOff>
    </xdr:to>
    <xdr:sp>
      <xdr:nvSpPr>
        <xdr:cNvPr id="10" name="TextBox 10"/>
        <xdr:cNvSpPr txBox="1">
          <a:spLocks noChangeArrowheads="1"/>
        </xdr:cNvSpPr>
      </xdr:nvSpPr>
      <xdr:spPr>
        <a:xfrm>
          <a:off x="314325" y="15544800"/>
          <a:ext cx="5591175" cy="7715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Since the deficit for FY 2007 is within +/- 10% [(128,000-136,000)/136,000=6%], it will be added to budgeted expenses in FY 2008, thereby increasing the rate.  Assuming the hours of use are the same for FY 2008 as they were for FY 2007, then the new rate for FY 2008 should be $94.25 per billable hour. ($150,800/1,600 hours)</a:t>
          </a:r>
          <a:r>
            <a:rPr lang="en-US" cap="none" sz="1000" b="0" i="0" u="none" baseline="0">
              <a:latin typeface="Arial"/>
              <a:ea typeface="Arial"/>
              <a:cs typeface="Arial"/>
            </a:rPr>
            <a:t>
</a:t>
          </a:r>
        </a:p>
      </xdr:txBody>
    </xdr:sp>
    <xdr:clientData/>
  </xdr:twoCellAnchor>
  <xdr:twoCellAnchor>
    <xdr:from>
      <xdr:col>1</xdr:col>
      <xdr:colOff>19050</xdr:colOff>
      <xdr:row>0</xdr:row>
      <xdr:rowOff>28575</xdr:rowOff>
    </xdr:from>
    <xdr:to>
      <xdr:col>2</xdr:col>
      <xdr:colOff>447675</xdr:colOff>
      <xdr:row>1</xdr:row>
      <xdr:rowOff>19050</xdr:rowOff>
    </xdr:to>
    <xdr:sp>
      <xdr:nvSpPr>
        <xdr:cNvPr id="11" name="TextBox 12"/>
        <xdr:cNvSpPr txBox="1">
          <a:spLocks noChangeArrowheads="1"/>
        </xdr:cNvSpPr>
      </xdr:nvSpPr>
      <xdr:spPr>
        <a:xfrm>
          <a:off x="247650" y="28575"/>
          <a:ext cx="7239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C</a:t>
          </a:r>
        </a:p>
      </xdr:txBody>
    </xdr:sp>
    <xdr:clientData/>
  </xdr:twoCellAnchor>
  <xdr:twoCellAnchor>
    <xdr:from>
      <xdr:col>1</xdr:col>
      <xdr:colOff>76200</xdr:colOff>
      <xdr:row>45</xdr:row>
      <xdr:rowOff>28575</xdr:rowOff>
    </xdr:from>
    <xdr:to>
      <xdr:col>3</xdr:col>
      <xdr:colOff>476250</xdr:colOff>
      <xdr:row>46</xdr:row>
      <xdr:rowOff>66675</xdr:rowOff>
    </xdr:to>
    <xdr:sp>
      <xdr:nvSpPr>
        <xdr:cNvPr id="12" name="TextBox 13"/>
        <xdr:cNvSpPr txBox="1">
          <a:spLocks noChangeArrowheads="1"/>
        </xdr:cNvSpPr>
      </xdr:nvSpPr>
      <xdr:spPr>
        <a:xfrm>
          <a:off x="304800" y="8191500"/>
          <a:ext cx="14954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C continued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95250</xdr:rowOff>
    </xdr:from>
    <xdr:to>
      <xdr:col>8</xdr:col>
      <xdr:colOff>561975</xdr:colOff>
      <xdr:row>17</xdr:row>
      <xdr:rowOff>47625</xdr:rowOff>
    </xdr:to>
    <xdr:sp>
      <xdr:nvSpPr>
        <xdr:cNvPr id="1" name="TextBox 1"/>
        <xdr:cNvSpPr txBox="1">
          <a:spLocks noChangeArrowheads="1"/>
        </xdr:cNvSpPr>
      </xdr:nvSpPr>
      <xdr:spPr>
        <a:xfrm>
          <a:off x="28575" y="2095500"/>
          <a:ext cx="5867400" cy="762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machine shop estimates that total expenses for the next year will be $225,000.  Given that there are 2 full time and 1 half time employees working in this service center and that the operations run Monday through Friday during normal University business hours, the following method could be used to develop a reasonable rate to be charged, based upon the "consumption" of the machinists' time:</a:t>
          </a:r>
        </a:p>
      </xdr:txBody>
    </xdr:sp>
    <xdr:clientData/>
  </xdr:twoCellAnchor>
  <xdr:twoCellAnchor>
    <xdr:from>
      <xdr:col>0</xdr:col>
      <xdr:colOff>28575</xdr:colOff>
      <xdr:row>44</xdr:row>
      <xdr:rowOff>0</xdr:rowOff>
    </xdr:from>
    <xdr:to>
      <xdr:col>8</xdr:col>
      <xdr:colOff>600075</xdr:colOff>
      <xdr:row>47</xdr:row>
      <xdr:rowOff>19050</xdr:rowOff>
    </xdr:to>
    <xdr:sp>
      <xdr:nvSpPr>
        <xdr:cNvPr id="2" name="TextBox 2"/>
        <xdr:cNvSpPr txBox="1">
          <a:spLocks noChangeArrowheads="1"/>
        </xdr:cNvSpPr>
      </xdr:nvSpPr>
      <xdr:spPr>
        <a:xfrm>
          <a:off x="28575" y="7200900"/>
          <a:ext cx="5905500" cy="504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department/research center with several copiers determines that the total cost of operating the machines for a year is $72,000 and that 1.2 million copies are made by various users.  The method below may be used to determine a unit cost per copy to charge users:
used to determine a unit cost per copy to charge users:
</a:t>
          </a:r>
        </a:p>
      </xdr:txBody>
    </xdr:sp>
    <xdr:clientData/>
  </xdr:twoCellAnchor>
  <xdr:twoCellAnchor>
    <xdr:from>
      <xdr:col>0</xdr:col>
      <xdr:colOff>28575</xdr:colOff>
      <xdr:row>4</xdr:row>
      <xdr:rowOff>0</xdr:rowOff>
    </xdr:from>
    <xdr:to>
      <xdr:col>8</xdr:col>
      <xdr:colOff>590550</xdr:colOff>
      <xdr:row>10</xdr:row>
      <xdr:rowOff>19050</xdr:rowOff>
    </xdr:to>
    <xdr:sp>
      <xdr:nvSpPr>
        <xdr:cNvPr id="3" name="TextBox 3"/>
        <xdr:cNvSpPr txBox="1">
          <a:spLocks noChangeArrowheads="1"/>
        </xdr:cNvSpPr>
      </xdr:nvSpPr>
      <xdr:spPr>
        <a:xfrm>
          <a:off x="28575" y="704850"/>
          <a:ext cx="5895975" cy="990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following examples provide a general overview of two common approaches to calculating service center rates.  The "</a:t>
          </a:r>
          <a:r>
            <a:rPr lang="en-US" cap="none" sz="1000" b="1" i="0" u="none" baseline="0">
              <a:latin typeface="Arial"/>
              <a:ea typeface="Arial"/>
              <a:cs typeface="Arial"/>
            </a:rPr>
            <a:t>consumption</a:t>
          </a:r>
          <a:r>
            <a:rPr lang="en-US" cap="none" sz="1000" b="0" i="0" u="none" baseline="0">
              <a:latin typeface="Arial"/>
              <a:ea typeface="Arial"/>
              <a:cs typeface="Arial"/>
            </a:rPr>
            <a:t>" approach should be used in more labor intensive situations, while the "</a:t>
          </a:r>
          <a:r>
            <a:rPr lang="en-US" cap="none" sz="1000" b="1" i="0" u="none" baseline="0">
              <a:latin typeface="Arial"/>
              <a:ea typeface="Arial"/>
              <a:cs typeface="Arial"/>
            </a:rPr>
            <a:t>output</a:t>
          </a:r>
          <a:r>
            <a:rPr lang="en-US" cap="none" sz="1000" b="0" i="0" u="none" baseline="0">
              <a:latin typeface="Arial"/>
              <a:ea typeface="Arial"/>
              <a:cs typeface="Arial"/>
            </a:rPr>
            <a:t>" approach is used to equitably distribute costs of a common measurable product.  It is important that the selected activity base relate directly with the elements of the operation that drive costs (i.e. labor or output) to keep rate calculations as simple as possible while yielding reasonable and consistent results.</a:t>
          </a:r>
        </a:p>
      </xdr:txBody>
    </xdr:sp>
    <xdr:clientData/>
  </xdr:twoCellAnchor>
  <xdr:twoCellAnchor>
    <xdr:from>
      <xdr:col>0</xdr:col>
      <xdr:colOff>104775</xdr:colOff>
      <xdr:row>0</xdr:row>
      <xdr:rowOff>28575</xdr:rowOff>
    </xdr:from>
    <xdr:to>
      <xdr:col>1</xdr:col>
      <xdr:colOff>590550</xdr:colOff>
      <xdr:row>1</xdr:row>
      <xdr:rowOff>28575</xdr:rowOff>
    </xdr:to>
    <xdr:sp>
      <xdr:nvSpPr>
        <xdr:cNvPr id="4" name="TextBox 4"/>
        <xdr:cNvSpPr txBox="1">
          <a:spLocks noChangeArrowheads="1"/>
        </xdr:cNvSpPr>
      </xdr:nvSpPr>
      <xdr:spPr>
        <a:xfrm>
          <a:off x="104775" y="28575"/>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2</xdr:col>
      <xdr:colOff>438150</xdr:colOff>
      <xdr:row>1</xdr:row>
      <xdr:rowOff>114300</xdr:rowOff>
    </xdr:to>
    <xdr:sp>
      <xdr:nvSpPr>
        <xdr:cNvPr id="1" name="TextBox 2"/>
        <xdr:cNvSpPr txBox="1">
          <a:spLocks noChangeArrowheads="1"/>
        </xdr:cNvSpPr>
      </xdr:nvSpPr>
      <xdr:spPr>
        <a:xfrm>
          <a:off x="104775" y="66675"/>
          <a:ext cx="114300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80"/>
              </a:solidFill>
              <a:latin typeface="Arial"/>
              <a:ea typeface="Arial"/>
              <a:cs typeface="Arial"/>
            </a:rPr>
            <a:t>EXHIBIT D1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2</xdr:col>
      <xdr:colOff>276225</xdr:colOff>
      <xdr:row>1</xdr:row>
      <xdr:rowOff>38100</xdr:rowOff>
    </xdr:to>
    <xdr:sp>
      <xdr:nvSpPr>
        <xdr:cNvPr id="1" name="TextBox 1"/>
        <xdr:cNvSpPr txBox="1">
          <a:spLocks noChangeArrowheads="1"/>
        </xdr:cNvSpPr>
      </xdr:nvSpPr>
      <xdr:spPr>
        <a:xfrm>
          <a:off x="142875" y="28575"/>
          <a:ext cx="962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000080"/>
              </a:solidFill>
              <a:latin typeface="Arial"/>
              <a:ea typeface="Arial"/>
              <a:cs typeface="Arial"/>
            </a:rPr>
            <a:t>EXHIBIT D2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219075</xdr:colOff>
      <xdr:row>1</xdr:row>
      <xdr:rowOff>19050</xdr:rowOff>
    </xdr:to>
    <xdr:sp>
      <xdr:nvSpPr>
        <xdr:cNvPr id="1" name="TextBox 2"/>
        <xdr:cNvSpPr txBox="1">
          <a:spLocks noChangeArrowheads="1"/>
        </xdr:cNvSpPr>
      </xdr:nvSpPr>
      <xdr:spPr>
        <a:xfrm>
          <a:off x="38100" y="19050"/>
          <a:ext cx="6762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E</a:t>
          </a:r>
        </a:p>
      </xdr:txBody>
    </xdr:sp>
    <xdr:clientData/>
  </xdr:twoCellAnchor>
  <xdr:twoCellAnchor>
    <xdr:from>
      <xdr:col>1</xdr:col>
      <xdr:colOff>19050</xdr:colOff>
      <xdr:row>46</xdr:row>
      <xdr:rowOff>0</xdr:rowOff>
    </xdr:from>
    <xdr:to>
      <xdr:col>10</xdr:col>
      <xdr:colOff>1114425</xdr:colOff>
      <xdr:row>49</xdr:row>
      <xdr:rowOff>0</xdr:rowOff>
    </xdr:to>
    <xdr:sp>
      <xdr:nvSpPr>
        <xdr:cNvPr id="2" name="TextBox 3"/>
        <xdr:cNvSpPr txBox="1">
          <a:spLocks noChangeArrowheads="1"/>
        </xdr:cNvSpPr>
      </xdr:nvSpPr>
      <xdr:spPr>
        <a:xfrm>
          <a:off x="209550" y="7229475"/>
          <a:ext cx="54578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When applicable, gross receipts (sales) tax must be charged to outside parties.  Also, revenue from outside parties may have Unrelated Business Income Tax (UBIT) implications.  These charges are included on the invoice, but excluded for rate determination.</a:t>
          </a:r>
        </a:p>
      </xdr:txBody>
    </xdr:sp>
    <xdr:clientData/>
  </xdr:twoCellAnchor>
  <xdr:twoCellAnchor>
    <xdr:from>
      <xdr:col>8</xdr:col>
      <xdr:colOff>19050</xdr:colOff>
      <xdr:row>27</xdr:row>
      <xdr:rowOff>85725</xdr:rowOff>
    </xdr:from>
    <xdr:to>
      <xdr:col>10</xdr:col>
      <xdr:colOff>809625</xdr:colOff>
      <xdr:row>31</xdr:row>
      <xdr:rowOff>0</xdr:rowOff>
    </xdr:to>
    <xdr:sp>
      <xdr:nvSpPr>
        <xdr:cNvPr id="3" name="TextBox 4"/>
        <xdr:cNvSpPr txBox="1">
          <a:spLocks noChangeArrowheads="1"/>
        </xdr:cNvSpPr>
      </xdr:nvSpPr>
      <xdr:spPr>
        <a:xfrm>
          <a:off x="3810000" y="4400550"/>
          <a:ext cx="1552575" cy="457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(Cost of Operation divided by Units of Service)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xdr:col>
      <xdr:colOff>171450</xdr:colOff>
      <xdr:row>0</xdr:row>
      <xdr:rowOff>171450</xdr:rowOff>
    </xdr:to>
    <xdr:sp>
      <xdr:nvSpPr>
        <xdr:cNvPr id="1" name="TextBox 1"/>
        <xdr:cNvSpPr txBox="1">
          <a:spLocks noChangeArrowheads="1"/>
        </xdr:cNvSpPr>
      </xdr:nvSpPr>
      <xdr:spPr>
        <a:xfrm>
          <a:off x="28575" y="19050"/>
          <a:ext cx="6477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F</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285750</xdr:colOff>
      <xdr:row>1</xdr:row>
      <xdr:rowOff>0</xdr:rowOff>
    </xdr:to>
    <xdr:sp>
      <xdr:nvSpPr>
        <xdr:cNvPr id="1" name="TextBox 2"/>
        <xdr:cNvSpPr txBox="1">
          <a:spLocks noChangeArrowheads="1"/>
        </xdr:cNvSpPr>
      </xdr:nvSpPr>
      <xdr:spPr>
        <a:xfrm>
          <a:off x="28575" y="28575"/>
          <a:ext cx="7620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EXHIBIT F1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icbugs@nmt.edu"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4"/>
  <sheetViews>
    <sheetView zoomScaleSheetLayoutView="100" workbookViewId="0" topLeftCell="A1">
      <selection activeCell="K8" sqref="K8"/>
    </sheetView>
  </sheetViews>
  <sheetFormatPr defaultColWidth="9.140625" defaultRowHeight="12.75"/>
  <cols>
    <col min="1" max="1" width="14.8515625" style="73" customWidth="1"/>
    <col min="2" max="4" width="9.140625" style="73" customWidth="1"/>
    <col min="5" max="5" width="9.140625" style="74" customWidth="1"/>
    <col min="6" max="8" width="9.140625" style="73" customWidth="1"/>
    <col min="9" max="9" width="14.7109375" style="73" customWidth="1"/>
    <col min="10" max="16384" width="9.140625" style="73" customWidth="1"/>
  </cols>
  <sheetData>
    <row r="1" spans="1:9" ht="12.75">
      <c r="A1" s="382"/>
      <c r="B1" s="383"/>
      <c r="C1" s="383"/>
      <c r="D1" s="383"/>
      <c r="E1" s="383"/>
      <c r="F1" s="383"/>
      <c r="G1" s="383"/>
      <c r="H1" s="383"/>
      <c r="I1" s="384"/>
    </row>
    <row r="2" spans="1:9" ht="12.75">
      <c r="A2" s="276"/>
      <c r="B2" s="72"/>
      <c r="C2" s="72"/>
      <c r="D2" s="72"/>
      <c r="E2" s="72"/>
      <c r="F2" s="72"/>
      <c r="G2" s="72"/>
      <c r="H2" s="72"/>
      <c r="I2" s="277"/>
    </row>
    <row r="3" spans="1:9" ht="12.75">
      <c r="A3" s="276"/>
      <c r="B3" s="72"/>
      <c r="C3" s="72"/>
      <c r="D3" s="72"/>
      <c r="E3" s="72"/>
      <c r="F3" s="72"/>
      <c r="G3" s="72"/>
      <c r="H3" s="72"/>
      <c r="I3" s="277"/>
    </row>
    <row r="4" spans="1:9" ht="12.75">
      <c r="A4" s="276"/>
      <c r="B4" s="72"/>
      <c r="C4" s="72"/>
      <c r="D4" s="72"/>
      <c r="E4" s="72"/>
      <c r="F4" s="72"/>
      <c r="G4" s="72"/>
      <c r="H4" s="72"/>
      <c r="I4" s="277"/>
    </row>
    <row r="5" spans="1:10" ht="12.75">
      <c r="A5" s="276"/>
      <c r="B5" s="72"/>
      <c r="C5" s="72"/>
      <c r="D5" s="72"/>
      <c r="E5" s="72"/>
      <c r="F5" s="72"/>
      <c r="G5" s="72"/>
      <c r="H5" s="72"/>
      <c r="I5" s="277"/>
      <c r="J5" s="264"/>
    </row>
    <row r="6" spans="1:9" ht="12.75">
      <c r="A6" s="276"/>
      <c r="B6" s="72"/>
      <c r="C6" s="72"/>
      <c r="D6" s="72"/>
      <c r="E6" s="72"/>
      <c r="F6" s="72"/>
      <c r="G6" s="72"/>
      <c r="H6" s="72"/>
      <c r="I6" s="277"/>
    </row>
    <row r="7" spans="1:9" ht="12.75">
      <c r="A7" s="276"/>
      <c r="B7" s="72"/>
      <c r="C7" s="72"/>
      <c r="D7" s="72"/>
      <c r="E7" s="72"/>
      <c r="F7" s="72"/>
      <c r="G7" s="72"/>
      <c r="H7" s="72"/>
      <c r="I7" s="277"/>
    </row>
    <row r="8" spans="1:9" ht="12.75">
      <c r="A8" s="276"/>
      <c r="B8" s="72"/>
      <c r="C8" s="72"/>
      <c r="D8" s="72"/>
      <c r="E8" s="72"/>
      <c r="F8" s="72"/>
      <c r="G8" s="72"/>
      <c r="H8" s="72"/>
      <c r="I8" s="277"/>
    </row>
    <row r="9" spans="1:9" ht="12.75">
      <c r="A9" s="276"/>
      <c r="B9" s="72"/>
      <c r="C9" s="72"/>
      <c r="D9" s="72"/>
      <c r="E9" s="72"/>
      <c r="F9" s="72"/>
      <c r="G9" s="72"/>
      <c r="H9" s="72"/>
      <c r="I9" s="277"/>
    </row>
    <row r="10" spans="1:9" ht="12.75">
      <c r="A10" s="276"/>
      <c r="B10" s="72"/>
      <c r="C10" s="72"/>
      <c r="D10" s="72"/>
      <c r="E10" s="72"/>
      <c r="F10" s="72"/>
      <c r="G10" s="72"/>
      <c r="H10" s="72"/>
      <c r="I10" s="277"/>
    </row>
    <row r="11" spans="1:9" ht="12.75">
      <c r="A11" s="276"/>
      <c r="B11" s="72"/>
      <c r="C11" s="72"/>
      <c r="D11" s="72"/>
      <c r="E11" s="72"/>
      <c r="F11" s="72"/>
      <c r="G11" s="72"/>
      <c r="H11" s="72"/>
      <c r="I11" s="277"/>
    </row>
    <row r="12" spans="1:9" ht="12.75">
      <c r="A12" s="276"/>
      <c r="B12" s="72"/>
      <c r="C12" s="72"/>
      <c r="D12" s="72"/>
      <c r="E12" s="72"/>
      <c r="F12" s="72"/>
      <c r="G12" s="72"/>
      <c r="H12" s="72"/>
      <c r="I12" s="277"/>
    </row>
    <row r="13" spans="1:9" ht="12.75">
      <c r="A13" s="276"/>
      <c r="B13" s="72"/>
      <c r="C13" s="72"/>
      <c r="D13" s="72"/>
      <c r="E13" s="72"/>
      <c r="F13" s="72"/>
      <c r="G13" s="72"/>
      <c r="H13" s="72"/>
      <c r="I13" s="277"/>
    </row>
    <row r="14" spans="1:9" ht="12.75">
      <c r="A14" s="276"/>
      <c r="B14" s="72"/>
      <c r="C14" s="72"/>
      <c r="D14" s="72"/>
      <c r="E14" s="72"/>
      <c r="F14" s="72"/>
      <c r="G14" s="72"/>
      <c r="H14" s="72"/>
      <c r="I14" s="277"/>
    </row>
    <row r="15" spans="1:9" ht="12.75">
      <c r="A15" s="276"/>
      <c r="B15" s="72"/>
      <c r="C15" s="72"/>
      <c r="D15" s="72"/>
      <c r="E15" s="72"/>
      <c r="F15" s="72"/>
      <c r="G15" s="72"/>
      <c r="H15" s="72"/>
      <c r="I15" s="277"/>
    </row>
    <row r="16" spans="1:9" ht="12.75">
      <c r="A16" s="276"/>
      <c r="B16" s="72"/>
      <c r="C16" s="72"/>
      <c r="D16" s="72"/>
      <c r="E16" s="72"/>
      <c r="F16" s="72"/>
      <c r="G16" s="72"/>
      <c r="H16" s="72"/>
      <c r="I16" s="277"/>
    </row>
    <row r="17" spans="1:9" ht="12.75">
      <c r="A17" s="276"/>
      <c r="B17" s="72"/>
      <c r="C17" s="72"/>
      <c r="D17" s="72"/>
      <c r="E17" s="72"/>
      <c r="F17" s="72"/>
      <c r="G17" s="72"/>
      <c r="H17" s="72"/>
      <c r="I17" s="277"/>
    </row>
    <row r="18" spans="1:9" ht="12.75">
      <c r="A18" s="276"/>
      <c r="B18" s="72"/>
      <c r="C18" s="72"/>
      <c r="D18" s="72"/>
      <c r="E18" s="72"/>
      <c r="F18" s="72"/>
      <c r="G18" s="72"/>
      <c r="H18" s="72"/>
      <c r="I18" s="277"/>
    </row>
    <row r="19" spans="1:9" ht="12.75">
      <c r="A19" s="276"/>
      <c r="B19" s="72"/>
      <c r="C19" s="72"/>
      <c r="D19" s="72"/>
      <c r="E19" s="72"/>
      <c r="F19" s="72"/>
      <c r="G19" s="72"/>
      <c r="H19" s="72"/>
      <c r="I19" s="277"/>
    </row>
    <row r="20" spans="1:9" ht="12.75">
      <c r="A20" s="276"/>
      <c r="B20" s="72"/>
      <c r="C20" s="72"/>
      <c r="D20" s="72"/>
      <c r="E20" s="72"/>
      <c r="F20" s="72"/>
      <c r="G20" s="72"/>
      <c r="H20" s="72"/>
      <c r="I20" s="277"/>
    </row>
    <row r="21" spans="1:9" ht="12.75">
      <c r="A21" s="276"/>
      <c r="B21" s="72"/>
      <c r="C21" s="72"/>
      <c r="D21" s="72"/>
      <c r="E21" s="72"/>
      <c r="F21" s="72"/>
      <c r="G21" s="72"/>
      <c r="H21" s="72"/>
      <c r="I21" s="277"/>
    </row>
    <row r="22" spans="1:9" ht="12.75">
      <c r="A22" s="276"/>
      <c r="B22" s="72"/>
      <c r="C22" s="72"/>
      <c r="D22" s="72"/>
      <c r="E22" s="72"/>
      <c r="F22" s="72"/>
      <c r="G22" s="72"/>
      <c r="H22" s="72"/>
      <c r="I22" s="277"/>
    </row>
    <row r="23" spans="1:9" ht="12.75">
      <c r="A23" s="276"/>
      <c r="B23" s="72"/>
      <c r="C23" s="72"/>
      <c r="D23" s="72"/>
      <c r="E23" s="72"/>
      <c r="F23" s="72"/>
      <c r="G23" s="72"/>
      <c r="H23" s="72"/>
      <c r="I23" s="277"/>
    </row>
    <row r="24" spans="1:9" ht="12.75">
      <c r="A24" s="276"/>
      <c r="B24" s="72"/>
      <c r="C24" s="72"/>
      <c r="D24" s="72"/>
      <c r="E24" s="72"/>
      <c r="F24" s="72"/>
      <c r="G24" s="72"/>
      <c r="H24" s="72"/>
      <c r="I24" s="277"/>
    </row>
    <row r="25" spans="1:9" ht="12.75">
      <c r="A25" s="276"/>
      <c r="B25" s="72"/>
      <c r="C25" s="72"/>
      <c r="D25" s="72"/>
      <c r="E25" s="72"/>
      <c r="F25" s="72"/>
      <c r="G25" s="72"/>
      <c r="H25" s="72"/>
      <c r="I25" s="277"/>
    </row>
    <row r="26" spans="1:9" ht="12.75">
      <c r="A26" s="276"/>
      <c r="B26" s="72"/>
      <c r="C26" s="72"/>
      <c r="D26" s="72"/>
      <c r="E26" s="72"/>
      <c r="F26" s="72"/>
      <c r="G26" s="72"/>
      <c r="H26" s="72"/>
      <c r="I26" s="277"/>
    </row>
    <row r="27" spans="1:9" ht="12.75">
      <c r="A27" s="276"/>
      <c r="B27" s="72"/>
      <c r="C27" s="72"/>
      <c r="D27" s="72"/>
      <c r="E27" s="72"/>
      <c r="F27" s="72"/>
      <c r="G27" s="72"/>
      <c r="H27" s="72"/>
      <c r="I27" s="277"/>
    </row>
    <row r="28" spans="1:9" ht="12.75">
      <c r="A28" s="276"/>
      <c r="B28" s="72"/>
      <c r="C28" s="72"/>
      <c r="D28" s="72"/>
      <c r="E28" s="72"/>
      <c r="F28" s="72"/>
      <c r="G28" s="72"/>
      <c r="H28" s="72"/>
      <c r="I28" s="277"/>
    </row>
    <row r="29" spans="1:9" ht="12.75">
      <c r="A29" s="276"/>
      <c r="B29" s="72"/>
      <c r="C29" s="72"/>
      <c r="D29" s="72"/>
      <c r="E29" s="72"/>
      <c r="F29" s="72"/>
      <c r="G29" s="72"/>
      <c r="H29" s="72"/>
      <c r="I29" s="277"/>
    </row>
    <row r="30" spans="1:9" ht="12.75">
      <c r="A30" s="276"/>
      <c r="B30" s="72"/>
      <c r="C30" s="72"/>
      <c r="D30" s="72"/>
      <c r="E30" s="72"/>
      <c r="F30" s="72"/>
      <c r="G30" s="72"/>
      <c r="H30" s="72"/>
      <c r="I30" s="277"/>
    </row>
    <row r="31" spans="1:9" ht="12.75">
      <c r="A31" s="276"/>
      <c r="B31" s="72"/>
      <c r="C31" s="72"/>
      <c r="D31" s="72"/>
      <c r="E31" s="72"/>
      <c r="F31" s="72"/>
      <c r="G31" s="72"/>
      <c r="H31" s="72"/>
      <c r="I31" s="277"/>
    </row>
    <row r="32" spans="1:9" ht="12.75">
      <c r="A32" s="276"/>
      <c r="B32" s="72"/>
      <c r="C32" s="72"/>
      <c r="D32" s="72"/>
      <c r="E32" s="72"/>
      <c r="F32" s="72"/>
      <c r="G32" s="72"/>
      <c r="H32" s="72"/>
      <c r="I32" s="277"/>
    </row>
    <row r="33" spans="1:9" ht="12.75">
      <c r="A33" s="276"/>
      <c r="B33" s="72"/>
      <c r="C33" s="72"/>
      <c r="D33" s="72"/>
      <c r="E33" s="72"/>
      <c r="F33" s="72"/>
      <c r="G33" s="72"/>
      <c r="H33" s="72"/>
      <c r="I33" s="277"/>
    </row>
    <row r="34" spans="1:9" ht="12.75">
      <c r="A34" s="276"/>
      <c r="B34" s="72"/>
      <c r="C34" s="72"/>
      <c r="D34" s="72"/>
      <c r="E34" s="72"/>
      <c r="F34" s="72"/>
      <c r="G34" s="72"/>
      <c r="H34" s="72"/>
      <c r="I34" s="277"/>
    </row>
    <row r="35" spans="1:9" ht="12.75">
      <c r="A35" s="276"/>
      <c r="B35" s="72"/>
      <c r="C35" s="72"/>
      <c r="D35" s="72"/>
      <c r="E35" s="72"/>
      <c r="F35" s="72"/>
      <c r="G35" s="72"/>
      <c r="H35" s="72"/>
      <c r="I35" s="277"/>
    </row>
    <row r="36" spans="1:9" ht="12.75">
      <c r="A36" s="276"/>
      <c r="B36" s="72"/>
      <c r="C36" s="72"/>
      <c r="D36" s="72"/>
      <c r="E36" s="72"/>
      <c r="F36" s="72"/>
      <c r="G36" s="72"/>
      <c r="H36" s="72"/>
      <c r="I36" s="277"/>
    </row>
    <row r="37" spans="1:9" ht="12.75">
      <c r="A37" s="276"/>
      <c r="B37" s="72"/>
      <c r="C37" s="72"/>
      <c r="D37" s="72"/>
      <c r="E37" s="72"/>
      <c r="F37" s="72"/>
      <c r="G37" s="72"/>
      <c r="H37" s="72"/>
      <c r="I37" s="277"/>
    </row>
    <row r="38" spans="1:9" ht="12.75">
      <c r="A38" s="276"/>
      <c r="B38" s="72"/>
      <c r="C38" s="72"/>
      <c r="D38" s="72"/>
      <c r="E38" s="72"/>
      <c r="F38" s="72"/>
      <c r="G38" s="72"/>
      <c r="H38" s="72"/>
      <c r="I38" s="277"/>
    </row>
    <row r="39" spans="1:9" ht="12.75">
      <c r="A39" s="276"/>
      <c r="B39" s="72"/>
      <c r="C39" s="72"/>
      <c r="D39" s="72"/>
      <c r="E39" s="72"/>
      <c r="F39" s="72"/>
      <c r="G39" s="72"/>
      <c r="H39" s="72"/>
      <c r="I39" s="277"/>
    </row>
    <row r="40" spans="1:9" ht="12.75">
      <c r="A40" s="276"/>
      <c r="B40" s="72"/>
      <c r="C40" s="72"/>
      <c r="D40" s="72"/>
      <c r="E40" s="72"/>
      <c r="F40" s="72"/>
      <c r="G40" s="72"/>
      <c r="H40" s="72"/>
      <c r="I40" s="277"/>
    </row>
    <row r="41" spans="1:9" ht="12.75">
      <c r="A41" s="276"/>
      <c r="B41" s="72"/>
      <c r="C41" s="72"/>
      <c r="D41" s="72"/>
      <c r="E41" s="72"/>
      <c r="F41" s="72"/>
      <c r="G41" s="72"/>
      <c r="H41" s="72"/>
      <c r="I41" s="277"/>
    </row>
    <row r="42" spans="1:9" ht="12.75">
      <c r="A42" s="276"/>
      <c r="B42" s="72"/>
      <c r="C42" s="72"/>
      <c r="D42" s="72"/>
      <c r="E42" s="72"/>
      <c r="F42" s="72"/>
      <c r="G42" s="72"/>
      <c r="H42" s="72"/>
      <c r="I42" s="277"/>
    </row>
    <row r="43" spans="1:9" ht="12.75">
      <c r="A43" s="276"/>
      <c r="B43" s="72"/>
      <c r="C43" s="72"/>
      <c r="D43" s="72"/>
      <c r="E43" s="72"/>
      <c r="F43" s="72"/>
      <c r="G43" s="72"/>
      <c r="H43" s="72"/>
      <c r="I43" s="277"/>
    </row>
    <row r="44" spans="1:9" ht="12.75">
      <c r="A44" s="276"/>
      <c r="B44" s="72"/>
      <c r="C44" s="72"/>
      <c r="D44" s="72"/>
      <c r="E44" s="72"/>
      <c r="F44" s="72"/>
      <c r="G44" s="72"/>
      <c r="H44" s="72"/>
      <c r="I44" s="277"/>
    </row>
    <row r="45" spans="1:9" ht="12.75">
      <c r="A45" s="276"/>
      <c r="B45" s="72"/>
      <c r="C45" s="72"/>
      <c r="D45" s="72"/>
      <c r="E45" s="72"/>
      <c r="F45" s="72"/>
      <c r="G45" s="72"/>
      <c r="H45" s="72"/>
      <c r="I45" s="277"/>
    </row>
    <row r="46" spans="1:9" ht="12.75">
      <c r="A46" s="276"/>
      <c r="B46" s="72"/>
      <c r="C46" s="72"/>
      <c r="D46" s="72"/>
      <c r="E46" s="72"/>
      <c r="F46" s="72"/>
      <c r="G46" s="72"/>
      <c r="H46" s="72"/>
      <c r="I46" s="277"/>
    </row>
    <row r="47" spans="1:9" ht="12.75">
      <c r="A47" s="276"/>
      <c r="B47" s="72"/>
      <c r="C47" s="72"/>
      <c r="D47" s="72"/>
      <c r="E47" s="72"/>
      <c r="F47" s="72"/>
      <c r="G47" s="72"/>
      <c r="H47" s="72"/>
      <c r="I47" s="277"/>
    </row>
    <row r="48" spans="1:9" ht="12.75">
      <c r="A48" s="276"/>
      <c r="B48" s="72"/>
      <c r="C48" s="72"/>
      <c r="D48" s="72"/>
      <c r="E48" s="72"/>
      <c r="F48" s="72"/>
      <c r="G48" s="72"/>
      <c r="H48" s="72"/>
      <c r="I48" s="277"/>
    </row>
    <row r="49" spans="1:9" ht="12.75">
      <c r="A49" s="276"/>
      <c r="B49" s="72"/>
      <c r="C49" s="72"/>
      <c r="D49" s="72"/>
      <c r="E49" s="72"/>
      <c r="F49" s="72"/>
      <c r="G49" s="72"/>
      <c r="H49" s="72"/>
      <c r="I49" s="277"/>
    </row>
    <row r="50" spans="1:9" ht="12.75">
      <c r="A50" s="276"/>
      <c r="B50" s="72"/>
      <c r="C50" s="72"/>
      <c r="D50" s="72"/>
      <c r="E50" s="72"/>
      <c r="F50" s="72"/>
      <c r="G50" s="72"/>
      <c r="H50" s="72"/>
      <c r="I50" s="277"/>
    </row>
    <row r="51" spans="1:9" ht="12.75">
      <c r="A51" s="276"/>
      <c r="B51" s="72"/>
      <c r="C51" s="72"/>
      <c r="D51" s="72"/>
      <c r="E51" s="72"/>
      <c r="F51" s="72"/>
      <c r="G51" s="72"/>
      <c r="H51" s="72"/>
      <c r="I51" s="277"/>
    </row>
    <row r="52" spans="1:9" ht="12.75">
      <c r="A52" s="276"/>
      <c r="B52" s="72"/>
      <c r="C52" s="72"/>
      <c r="D52" s="72"/>
      <c r="E52" s="72"/>
      <c r="F52" s="72"/>
      <c r="G52" s="72"/>
      <c r="H52" s="72"/>
      <c r="I52" s="277"/>
    </row>
    <row r="53" spans="1:9" ht="12.75">
      <c r="A53" s="276"/>
      <c r="B53" s="72"/>
      <c r="C53" s="72"/>
      <c r="D53" s="72"/>
      <c r="E53" s="72"/>
      <c r="F53" s="72"/>
      <c r="G53" s="72"/>
      <c r="H53" s="72"/>
      <c r="I53" s="277"/>
    </row>
    <row r="54" spans="1:9" ht="12.75">
      <c r="A54" s="379"/>
      <c r="B54" s="380"/>
      <c r="C54" s="380"/>
      <c r="D54" s="380"/>
      <c r="E54" s="380"/>
      <c r="F54" s="380"/>
      <c r="G54" s="380"/>
      <c r="H54" s="380"/>
      <c r="I54" s="381"/>
    </row>
  </sheetData>
  <mergeCells count="2">
    <mergeCell ref="A54:I54"/>
    <mergeCell ref="A1:I1"/>
  </mergeCells>
  <printOptions/>
  <pageMargins left="0.5" right="0.5" top="0.5" bottom="0.5" header="0.5" footer="0.5"/>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sheetPr codeName="Sheet8" transitionEvaluation="1">
    <pageSetUpPr fitToPage="1"/>
  </sheetPr>
  <dimension ref="A1:F41"/>
  <sheetViews>
    <sheetView defaultGridColor="0" zoomScale="87" zoomScaleNormal="87" colorId="22" workbookViewId="0" topLeftCell="A1">
      <selection activeCell="E1" sqref="A1:E40"/>
    </sheetView>
  </sheetViews>
  <sheetFormatPr defaultColWidth="12.57421875" defaultRowHeight="12.75"/>
  <cols>
    <col min="1" max="1" width="18.7109375" style="75" customWidth="1"/>
    <col min="2" max="2" width="16.421875" style="75" customWidth="1"/>
    <col min="3" max="3" width="15.8515625" style="75" customWidth="1"/>
    <col min="4" max="4" width="15.421875" style="75" customWidth="1"/>
    <col min="5" max="5" width="27.421875" style="75" customWidth="1"/>
    <col min="6" max="16384" width="12.57421875" style="75" customWidth="1"/>
  </cols>
  <sheetData>
    <row r="1" spans="1:6" ht="8.25" customHeight="1">
      <c r="A1" s="210"/>
      <c r="B1" s="211"/>
      <c r="C1" s="212"/>
      <c r="D1" s="212"/>
      <c r="E1" s="213"/>
      <c r="F1" s="76"/>
    </row>
    <row r="2" spans="1:6" ht="18" customHeight="1">
      <c r="A2" s="214"/>
      <c r="B2" s="190"/>
      <c r="C2" s="190"/>
      <c r="D2" s="190"/>
      <c r="E2" s="215" t="s">
        <v>181</v>
      </c>
      <c r="F2" s="76"/>
    </row>
    <row r="3" spans="1:6" ht="18" customHeight="1">
      <c r="A3" s="216"/>
      <c r="B3" s="190"/>
      <c r="C3" s="190"/>
      <c r="D3" s="190"/>
      <c r="E3" s="217"/>
      <c r="F3" s="76"/>
    </row>
    <row r="4" spans="1:6" ht="18" customHeight="1">
      <c r="A4" s="218" t="s">
        <v>182</v>
      </c>
      <c r="B4" s="191"/>
      <c r="C4" s="191"/>
      <c r="D4" s="191"/>
      <c r="E4" s="219" t="s">
        <v>183</v>
      </c>
      <c r="F4" s="76"/>
    </row>
    <row r="5" spans="1:6" ht="18" customHeight="1">
      <c r="A5" s="220"/>
      <c r="B5" s="191"/>
      <c r="C5" s="191"/>
      <c r="D5" s="191"/>
      <c r="E5" s="221" t="s">
        <v>184</v>
      </c>
      <c r="F5" s="76"/>
    </row>
    <row r="6" spans="1:6" ht="18" customHeight="1">
      <c r="A6" s="214"/>
      <c r="B6" s="192" t="s">
        <v>185</v>
      </c>
      <c r="C6" s="191"/>
      <c r="D6" s="191"/>
      <c r="E6" s="222" t="s">
        <v>186</v>
      </c>
      <c r="F6" s="76"/>
    </row>
    <row r="7" spans="1:6" ht="18" customHeight="1">
      <c r="A7" s="214"/>
      <c r="B7" s="191"/>
      <c r="C7" s="191"/>
      <c r="D7" s="191"/>
      <c r="E7" s="223"/>
      <c r="F7" s="76"/>
    </row>
    <row r="8" spans="1:6" ht="18" customHeight="1">
      <c r="A8" s="214"/>
      <c r="B8" s="191"/>
      <c r="C8" s="191"/>
      <c r="D8" s="193"/>
      <c r="E8" s="219" t="s">
        <v>187</v>
      </c>
      <c r="F8" s="76"/>
    </row>
    <row r="9" spans="1:6" ht="18" customHeight="1">
      <c r="A9" s="413"/>
      <c r="B9" s="414"/>
      <c r="C9" s="414"/>
      <c r="D9" s="414"/>
      <c r="E9" s="224"/>
      <c r="F9" s="76"/>
    </row>
    <row r="10" spans="1:6" ht="18" customHeight="1">
      <c r="A10" s="225" t="s">
        <v>188</v>
      </c>
      <c r="B10" s="191"/>
      <c r="C10" s="191"/>
      <c r="D10" s="191"/>
      <c r="E10" s="226"/>
      <c r="F10" s="76"/>
    </row>
    <row r="11" spans="1:6" ht="18" customHeight="1">
      <c r="A11" s="214"/>
      <c r="B11" s="191"/>
      <c r="C11" s="191"/>
      <c r="D11" s="191"/>
      <c r="E11" s="226"/>
      <c r="F11" s="76"/>
    </row>
    <row r="12" spans="1:6" ht="18" customHeight="1">
      <c r="A12" s="227" t="s">
        <v>189</v>
      </c>
      <c r="B12" s="415"/>
      <c r="C12" s="415"/>
      <c r="D12" s="416"/>
      <c r="E12" s="228"/>
      <c r="F12" s="76"/>
    </row>
    <row r="13" spans="1:6" ht="18" customHeight="1">
      <c r="A13" s="227"/>
      <c r="B13" s="191"/>
      <c r="C13" s="191"/>
      <c r="D13" s="191"/>
      <c r="E13" s="229" t="s">
        <v>190</v>
      </c>
      <c r="F13" s="76"/>
    </row>
    <row r="14" spans="1:6" ht="18" customHeight="1">
      <c r="A14" s="227" t="s">
        <v>191</v>
      </c>
      <c r="B14" s="415"/>
      <c r="C14" s="415"/>
      <c r="D14" s="416"/>
      <c r="E14" s="220"/>
      <c r="F14" s="76"/>
    </row>
    <row r="15" spans="1:6" ht="18" customHeight="1">
      <c r="A15" s="214"/>
      <c r="B15" s="191"/>
      <c r="C15" s="191"/>
      <c r="D15" s="191"/>
      <c r="E15" s="226"/>
      <c r="F15" s="76"/>
    </row>
    <row r="16" spans="1:6" ht="18" customHeight="1">
      <c r="A16" s="194" t="s">
        <v>192</v>
      </c>
      <c r="B16" s="194" t="s">
        <v>193</v>
      </c>
      <c r="C16" s="195" t="s">
        <v>194</v>
      </c>
      <c r="D16" s="196" t="s">
        <v>195</v>
      </c>
      <c r="E16" s="230" t="s">
        <v>196</v>
      </c>
      <c r="F16" s="76"/>
    </row>
    <row r="17" spans="1:6" ht="18" customHeight="1">
      <c r="A17" s="231"/>
      <c r="B17" s="197"/>
      <c r="C17" s="198"/>
      <c r="D17" s="199"/>
      <c r="E17" s="232"/>
      <c r="F17" s="76"/>
    </row>
    <row r="18" spans="1:6" ht="18" customHeight="1">
      <c r="A18" s="231"/>
      <c r="B18" s="197"/>
      <c r="C18" s="198"/>
      <c r="D18" s="198"/>
      <c r="E18" s="232"/>
      <c r="F18" s="76"/>
    </row>
    <row r="19" spans="1:6" ht="18" customHeight="1">
      <c r="A19" s="231"/>
      <c r="B19" s="197"/>
      <c r="C19" s="198"/>
      <c r="D19" s="198"/>
      <c r="E19" s="232"/>
      <c r="F19" s="76"/>
    </row>
    <row r="20" spans="1:6" ht="18" customHeight="1">
      <c r="A20" s="233"/>
      <c r="B20" s="197"/>
      <c r="C20" s="198"/>
      <c r="D20" s="198"/>
      <c r="E20" s="232"/>
      <c r="F20" s="76"/>
    </row>
    <row r="21" spans="1:6" ht="18" customHeight="1">
      <c r="A21" s="231"/>
      <c r="B21" s="197"/>
      <c r="C21" s="198"/>
      <c r="D21" s="198"/>
      <c r="E21" s="232"/>
      <c r="F21" s="76"/>
    </row>
    <row r="22" spans="1:6" ht="18" customHeight="1">
      <c r="A22" s="233"/>
      <c r="B22" s="197"/>
      <c r="C22" s="198"/>
      <c r="D22" s="198"/>
      <c r="E22" s="232"/>
      <c r="F22" s="76"/>
    </row>
    <row r="23" spans="1:6" ht="18" customHeight="1">
      <c r="A23" s="233"/>
      <c r="B23" s="200"/>
      <c r="C23" s="198"/>
      <c r="D23" s="198"/>
      <c r="E23" s="234"/>
      <c r="F23" s="76"/>
    </row>
    <row r="24" spans="1:6" ht="18" customHeight="1">
      <c r="A24" s="231"/>
      <c r="B24" s="201"/>
      <c r="C24" s="198"/>
      <c r="D24" s="202"/>
      <c r="E24" s="209"/>
      <c r="F24" s="76"/>
    </row>
    <row r="25" spans="1:6" ht="18" customHeight="1">
      <c r="A25" s="233"/>
      <c r="B25" s="200"/>
      <c r="C25" s="198"/>
      <c r="D25" s="202"/>
      <c r="E25" s="209"/>
      <c r="F25" s="76"/>
    </row>
    <row r="26" spans="1:6" ht="18" customHeight="1">
      <c r="A26" s="233"/>
      <c r="B26" s="200"/>
      <c r="C26" s="198"/>
      <c r="D26" s="202"/>
      <c r="E26" s="209"/>
      <c r="F26" s="76"/>
    </row>
    <row r="27" spans="1:6" ht="18" customHeight="1">
      <c r="A27" s="231"/>
      <c r="B27" s="201"/>
      <c r="C27" s="198"/>
      <c r="D27" s="202"/>
      <c r="E27" s="209"/>
      <c r="F27" s="76"/>
    </row>
    <row r="28" spans="1:6" ht="18" customHeight="1">
      <c r="A28" s="233"/>
      <c r="B28" s="200"/>
      <c r="C28" s="198"/>
      <c r="D28" s="202"/>
      <c r="E28" s="209"/>
      <c r="F28" s="76" t="s">
        <v>0</v>
      </c>
    </row>
    <row r="29" spans="1:6" ht="18" customHeight="1">
      <c r="A29" s="231"/>
      <c r="B29" s="201"/>
      <c r="C29" s="199"/>
      <c r="D29" s="199"/>
      <c r="E29" s="209"/>
      <c r="F29" s="76"/>
    </row>
    <row r="30" spans="1:6" ht="18" customHeight="1">
      <c r="A30" s="233"/>
      <c r="B30" s="200"/>
      <c r="C30" s="199"/>
      <c r="D30" s="202"/>
      <c r="E30" s="209"/>
      <c r="F30" s="76"/>
    </row>
    <row r="31" spans="1:6" ht="18" customHeight="1">
      <c r="A31" s="233" t="s">
        <v>0</v>
      </c>
      <c r="B31" s="200" t="s">
        <v>0</v>
      </c>
      <c r="C31" s="198"/>
      <c r="D31" s="202" t="s">
        <v>0</v>
      </c>
      <c r="E31" s="209"/>
      <c r="F31" s="76"/>
    </row>
    <row r="32" spans="1:6" ht="18" customHeight="1">
      <c r="A32" s="233"/>
      <c r="B32" s="200"/>
      <c r="C32" s="198"/>
      <c r="D32" s="202"/>
      <c r="E32" s="209"/>
      <c r="F32" s="76"/>
    </row>
    <row r="33" spans="1:6" ht="18" customHeight="1" thickBot="1">
      <c r="A33" s="235" t="s">
        <v>197</v>
      </c>
      <c r="B33" s="203" t="s">
        <v>198</v>
      </c>
      <c r="C33" s="204">
        <f>SUM(C17:C32)</f>
        <v>0</v>
      </c>
      <c r="D33" s="205">
        <f>SUM(D17:D32)</f>
        <v>0</v>
      </c>
      <c r="E33" s="236">
        <f>C33+D33</f>
        <v>0</v>
      </c>
      <c r="F33" s="76"/>
    </row>
    <row r="34" spans="1:6" ht="18" customHeight="1">
      <c r="A34" s="214"/>
      <c r="B34" s="191"/>
      <c r="C34" s="191"/>
      <c r="D34" s="191"/>
      <c r="E34" s="226"/>
      <c r="F34" s="76"/>
    </row>
    <row r="35" spans="1:6" ht="18" customHeight="1">
      <c r="A35" s="237" t="s">
        <v>199</v>
      </c>
      <c r="B35" s="206"/>
      <c r="C35" s="206"/>
      <c r="D35" s="207"/>
      <c r="E35" s="238" t="s">
        <v>200</v>
      </c>
      <c r="F35" s="76"/>
    </row>
    <row r="36" spans="1:6" ht="18" customHeight="1">
      <c r="A36" s="239"/>
      <c r="B36" s="208"/>
      <c r="C36" s="208"/>
      <c r="D36" s="209"/>
      <c r="E36" s="218" t="s">
        <v>201</v>
      </c>
      <c r="F36" s="76"/>
    </row>
    <row r="37" spans="1:6" ht="18" customHeight="1">
      <c r="A37" s="240"/>
      <c r="B37" s="208"/>
      <c r="C37" s="208"/>
      <c r="D37" s="209"/>
      <c r="E37" s="229"/>
      <c r="F37" s="76"/>
    </row>
    <row r="38" spans="1:6" ht="18" customHeight="1">
      <c r="A38" s="241"/>
      <c r="B38" s="208"/>
      <c r="C38" s="208"/>
      <c r="D38" s="209"/>
      <c r="E38" s="229"/>
      <c r="F38" s="76"/>
    </row>
    <row r="39" spans="1:6" ht="18" customHeight="1">
      <c r="A39" s="241"/>
      <c r="B39" s="208"/>
      <c r="C39" s="208"/>
      <c r="D39" s="209"/>
      <c r="E39" s="229"/>
      <c r="F39" s="76"/>
    </row>
    <row r="40" spans="1:6" ht="18" customHeight="1">
      <c r="A40" s="242"/>
      <c r="B40" s="208"/>
      <c r="C40" s="208"/>
      <c r="D40" s="209"/>
      <c r="E40" s="220"/>
      <c r="F40" s="76"/>
    </row>
    <row r="41" spans="2:6" ht="15.75">
      <c r="B41" s="76"/>
      <c r="C41" s="76"/>
      <c r="D41" s="76"/>
      <c r="E41" s="76"/>
      <c r="F41" s="76"/>
    </row>
  </sheetData>
  <mergeCells count="3">
    <mergeCell ref="A9:D9"/>
    <mergeCell ref="B12:D12"/>
    <mergeCell ref="B14:D14"/>
  </mergeCells>
  <printOptions/>
  <pageMargins left="1" right="1" top="1" bottom="1" header="0.5" footer="0.5"/>
  <pageSetup fitToHeight="1" fitToWidth="1" horizontalDpi="600" verticalDpi="600" orientation="portrait" scale="7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Z55"/>
  <sheetViews>
    <sheetView view="pageBreakPreview" zoomScale="75" zoomScaleSheetLayoutView="75" workbookViewId="0" topLeftCell="A1">
      <selection activeCell="M46" sqref="A1:N46"/>
    </sheetView>
  </sheetViews>
  <sheetFormatPr defaultColWidth="9.140625" defaultRowHeight="12.75"/>
  <cols>
    <col min="1" max="1" width="5.28125" style="73" customWidth="1"/>
    <col min="2" max="2" width="5.8515625" style="73" customWidth="1"/>
    <col min="3" max="3" width="5.140625" style="73" customWidth="1"/>
    <col min="4" max="4" width="8.140625" style="73" customWidth="1"/>
    <col min="5" max="5" width="5.28125" style="73" customWidth="1"/>
    <col min="6" max="6" width="8.8515625" style="73" customWidth="1"/>
    <col min="7" max="7" width="5.7109375" style="73" customWidth="1"/>
    <col min="8" max="8" width="1.8515625" style="73" customWidth="1"/>
    <col min="9" max="9" width="5.421875" style="73" customWidth="1"/>
    <col min="10" max="10" width="8.140625" style="73" customWidth="1"/>
    <col min="11" max="11" width="9.8515625" style="73" customWidth="1"/>
    <col min="12" max="12" width="7.421875" style="73" customWidth="1"/>
    <col min="13" max="13" width="9.8515625" style="73" customWidth="1"/>
    <col min="14" max="14" width="6.421875" style="73" customWidth="1"/>
    <col min="15" max="15" width="4.28125" style="73" customWidth="1"/>
    <col min="16" max="16" width="31.140625" style="73" customWidth="1"/>
    <col min="17" max="16384" width="8.8515625" style="73" customWidth="1"/>
  </cols>
  <sheetData>
    <row r="1" spans="1:14" ht="12.75">
      <c r="A1" s="112"/>
      <c r="B1" s="113"/>
      <c r="C1" s="113"/>
      <c r="D1" s="113"/>
      <c r="E1" s="113"/>
      <c r="F1" s="113"/>
      <c r="G1" s="113"/>
      <c r="H1" s="113"/>
      <c r="I1" s="113"/>
      <c r="J1" s="113"/>
      <c r="K1" s="113"/>
      <c r="L1" s="113"/>
      <c r="M1" s="113"/>
      <c r="N1" s="114"/>
    </row>
    <row r="2" spans="1:14" ht="12.75">
      <c r="A2" s="115"/>
      <c r="B2" s="72"/>
      <c r="C2" s="72"/>
      <c r="D2" s="72"/>
      <c r="E2" s="72"/>
      <c r="F2" s="72"/>
      <c r="G2" s="72"/>
      <c r="H2" s="72"/>
      <c r="I2" s="72"/>
      <c r="J2" s="72"/>
      <c r="K2" s="72"/>
      <c r="L2" s="72"/>
      <c r="M2" s="72"/>
      <c r="N2" s="116"/>
    </row>
    <row r="3" spans="1:14" ht="12.75">
      <c r="A3" s="115"/>
      <c r="B3" s="72"/>
      <c r="C3" s="72"/>
      <c r="D3" s="72"/>
      <c r="E3" s="72"/>
      <c r="F3" s="72"/>
      <c r="G3" s="72"/>
      <c r="H3" s="72"/>
      <c r="I3" s="72"/>
      <c r="J3" s="72"/>
      <c r="K3" s="72"/>
      <c r="L3" s="117" t="s">
        <v>166</v>
      </c>
      <c r="M3" s="419"/>
      <c r="N3" s="420"/>
    </row>
    <row r="4" spans="1:14" ht="12.75">
      <c r="A4" s="115"/>
      <c r="B4" s="72"/>
      <c r="C4" s="72"/>
      <c r="D4" s="72"/>
      <c r="E4" s="72"/>
      <c r="F4" s="72"/>
      <c r="G4" s="72"/>
      <c r="H4" s="72"/>
      <c r="I4" s="72"/>
      <c r="J4" s="72"/>
      <c r="K4" s="72"/>
      <c r="L4" s="72"/>
      <c r="M4" s="72"/>
      <c r="N4" s="116"/>
    </row>
    <row r="5" spans="1:14" ht="12.75">
      <c r="A5" s="115"/>
      <c r="B5" s="72"/>
      <c r="C5" s="72"/>
      <c r="D5" s="72"/>
      <c r="E5" s="428"/>
      <c r="F5" s="428"/>
      <c r="G5" s="428"/>
      <c r="H5" s="428"/>
      <c r="I5" s="428"/>
      <c r="J5" s="428"/>
      <c r="K5" s="428"/>
      <c r="L5" s="117" t="s">
        <v>26</v>
      </c>
      <c r="M5" s="439"/>
      <c r="N5" s="420"/>
    </row>
    <row r="6" spans="1:14" ht="18.75" customHeight="1">
      <c r="A6" s="115"/>
      <c r="B6" s="72"/>
      <c r="C6" s="72"/>
      <c r="D6" s="72"/>
      <c r="E6" s="428"/>
      <c r="F6" s="428"/>
      <c r="G6" s="428"/>
      <c r="H6" s="428"/>
      <c r="I6" s="428"/>
      <c r="J6" s="428"/>
      <c r="K6" s="428"/>
      <c r="L6" s="72"/>
      <c r="M6" s="72"/>
      <c r="N6" s="116"/>
    </row>
    <row r="7" spans="1:14" ht="19.5" customHeight="1">
      <c r="A7" s="118" t="s">
        <v>167</v>
      </c>
      <c r="B7" s="119"/>
      <c r="C7" s="119"/>
      <c r="D7" s="119"/>
      <c r="E7" s="419"/>
      <c r="F7" s="419"/>
      <c r="G7" s="419"/>
      <c r="H7" s="419"/>
      <c r="I7" s="501" t="s">
        <v>40</v>
      </c>
      <c r="J7" s="501"/>
      <c r="K7" s="501"/>
      <c r="L7" s="440"/>
      <c r="M7" s="440"/>
      <c r="N7" s="441"/>
    </row>
    <row r="8" spans="1:14" ht="10.5" customHeight="1">
      <c r="A8" s="481"/>
      <c r="B8" s="482"/>
      <c r="C8" s="482"/>
      <c r="D8" s="482"/>
      <c r="E8" s="482"/>
      <c r="F8" s="120"/>
      <c r="G8" s="120"/>
      <c r="H8" s="120"/>
      <c r="I8" s="120"/>
      <c r="J8" s="120"/>
      <c r="K8" s="120"/>
      <c r="L8" s="72"/>
      <c r="M8" s="72"/>
      <c r="N8" s="116"/>
    </row>
    <row r="9" spans="1:14" ht="15.75" customHeight="1">
      <c r="A9" s="115" t="s">
        <v>18</v>
      </c>
      <c r="B9" s="72"/>
      <c r="C9" s="120"/>
      <c r="D9" s="120"/>
      <c r="E9" s="440"/>
      <c r="F9" s="440"/>
      <c r="G9" s="440"/>
      <c r="H9" s="440"/>
      <c r="I9" s="440"/>
      <c r="J9" s="440"/>
      <c r="K9" s="440"/>
      <c r="L9" s="440"/>
      <c r="M9" s="440"/>
      <c r="N9" s="441"/>
    </row>
    <row r="10" spans="1:14" ht="10.5" customHeight="1" thickBot="1">
      <c r="A10" s="121"/>
      <c r="B10" s="122"/>
      <c r="C10" s="122"/>
      <c r="D10" s="122"/>
      <c r="E10" s="122"/>
      <c r="F10" s="122"/>
      <c r="G10" s="122"/>
      <c r="H10" s="122"/>
      <c r="I10" s="122"/>
      <c r="J10" s="122"/>
      <c r="K10" s="122"/>
      <c r="L10" s="122"/>
      <c r="M10" s="122"/>
      <c r="N10" s="123"/>
    </row>
    <row r="11" spans="1:19" ht="16.5" customHeight="1" thickBot="1">
      <c r="A11" s="442" t="s">
        <v>168</v>
      </c>
      <c r="B11" s="443"/>
      <c r="C11" s="443"/>
      <c r="D11" s="443"/>
      <c r="E11" s="443"/>
      <c r="F11" s="443"/>
      <c r="G11" s="443"/>
      <c r="H11" s="438"/>
      <c r="I11" s="433" t="s">
        <v>112</v>
      </c>
      <c r="J11" s="434"/>
      <c r="K11" s="434"/>
      <c r="L11" s="124" t="s">
        <v>121</v>
      </c>
      <c r="M11" s="124"/>
      <c r="N11" s="125"/>
      <c r="S11" s="147"/>
    </row>
    <row r="12" spans="1:14" ht="16.5" customHeight="1">
      <c r="A12" s="126" t="s">
        <v>113</v>
      </c>
      <c r="B12" s="127"/>
      <c r="C12" s="127"/>
      <c r="D12" s="127"/>
      <c r="E12" s="128"/>
      <c r="F12" s="128"/>
      <c r="G12" s="128"/>
      <c r="H12" s="129"/>
      <c r="I12" s="485" t="s">
        <v>203</v>
      </c>
      <c r="J12" s="486"/>
      <c r="K12" s="486"/>
      <c r="L12" s="486"/>
      <c r="M12" s="486"/>
      <c r="N12" s="487"/>
    </row>
    <row r="13" spans="1:14" ht="16.5" customHeight="1">
      <c r="A13" s="115" t="s">
        <v>114</v>
      </c>
      <c r="B13" s="72"/>
      <c r="C13" s="72"/>
      <c r="D13" s="130"/>
      <c r="E13" s="130"/>
      <c r="F13" s="130"/>
      <c r="G13" s="130"/>
      <c r="H13" s="131"/>
      <c r="I13" s="489" t="s">
        <v>169</v>
      </c>
      <c r="J13" s="428"/>
      <c r="K13" s="435" t="s">
        <v>205</v>
      </c>
      <c r="L13" s="435"/>
      <c r="M13" s="435"/>
      <c r="N13" s="436"/>
    </row>
    <row r="14" spans="1:14" ht="16.5" customHeight="1">
      <c r="A14" s="115" t="s">
        <v>115</v>
      </c>
      <c r="B14" s="72"/>
      <c r="C14" s="72"/>
      <c r="D14" s="130"/>
      <c r="E14" s="130"/>
      <c r="F14" s="130"/>
      <c r="G14" s="130"/>
      <c r="H14" s="131"/>
      <c r="I14" s="132"/>
      <c r="J14" s="72"/>
      <c r="K14" s="435" t="s">
        <v>120</v>
      </c>
      <c r="L14" s="435"/>
      <c r="M14" s="435"/>
      <c r="N14" s="436"/>
    </row>
    <row r="15" spans="1:14" ht="16.5" customHeight="1">
      <c r="A15" s="115" t="s">
        <v>116</v>
      </c>
      <c r="B15" s="72"/>
      <c r="C15" s="72"/>
      <c r="D15" s="130"/>
      <c r="E15" s="130"/>
      <c r="F15" s="130"/>
      <c r="G15" s="130"/>
      <c r="H15" s="131"/>
      <c r="I15" s="132"/>
      <c r="J15" s="72"/>
      <c r="K15" s="435" t="s">
        <v>304</v>
      </c>
      <c r="L15" s="435"/>
      <c r="M15" s="435"/>
      <c r="N15" s="436"/>
    </row>
    <row r="16" spans="1:14" ht="16.5" customHeight="1">
      <c r="A16" s="115" t="s">
        <v>117</v>
      </c>
      <c r="B16" s="72"/>
      <c r="C16" s="72"/>
      <c r="D16" s="130"/>
      <c r="E16" s="130"/>
      <c r="F16" s="130"/>
      <c r="G16" s="130"/>
      <c r="H16" s="131"/>
      <c r="I16" s="132"/>
      <c r="J16" s="72"/>
      <c r="K16" s="435" t="s">
        <v>119</v>
      </c>
      <c r="L16" s="435"/>
      <c r="M16" s="435"/>
      <c r="N16" s="436"/>
    </row>
    <row r="17" spans="1:14" ht="12.75" customHeight="1" thickBot="1">
      <c r="A17" s="121"/>
      <c r="B17" s="122"/>
      <c r="C17" s="122"/>
      <c r="D17" s="122"/>
      <c r="E17" s="122"/>
      <c r="F17" s="122"/>
      <c r="G17" s="122"/>
      <c r="H17" s="133"/>
      <c r="I17" s="465"/>
      <c r="J17" s="488"/>
      <c r="K17" s="488"/>
      <c r="L17" s="488"/>
      <c r="M17" s="488"/>
      <c r="N17" s="466"/>
    </row>
    <row r="18" spans="1:14" ht="26.25" customHeight="1" thickBot="1">
      <c r="A18" s="444" t="s">
        <v>170</v>
      </c>
      <c r="B18" s="445"/>
      <c r="C18" s="433" t="s">
        <v>171</v>
      </c>
      <c r="D18" s="434"/>
      <c r="E18" s="434"/>
      <c r="F18" s="434"/>
      <c r="G18" s="434"/>
      <c r="H18" s="471"/>
      <c r="I18" s="437" t="s">
        <v>172</v>
      </c>
      <c r="J18" s="438"/>
      <c r="K18" s="483" t="s">
        <v>173</v>
      </c>
      <c r="L18" s="484"/>
      <c r="M18" s="461" t="s">
        <v>174</v>
      </c>
      <c r="N18" s="461"/>
    </row>
    <row r="19" spans="1:14" ht="13.5" customHeight="1">
      <c r="A19" s="134"/>
      <c r="B19" s="135"/>
      <c r="C19" s="423"/>
      <c r="D19" s="424"/>
      <c r="E19" s="424"/>
      <c r="F19" s="424"/>
      <c r="G19" s="424"/>
      <c r="H19" s="425"/>
      <c r="I19" s="427"/>
      <c r="J19" s="426"/>
      <c r="K19" s="429"/>
      <c r="L19" s="430"/>
      <c r="M19" s="429"/>
      <c r="N19" s="430"/>
    </row>
    <row r="20" spans="1:14" ht="13.5" customHeight="1">
      <c r="A20" s="421">
        <v>40075</v>
      </c>
      <c r="B20" s="422"/>
      <c r="C20" s="423" t="s">
        <v>202</v>
      </c>
      <c r="D20" s="424"/>
      <c r="E20" s="424"/>
      <c r="F20" s="424"/>
      <c r="G20" s="424"/>
      <c r="H20" s="425"/>
      <c r="I20" s="490">
        <v>1</v>
      </c>
      <c r="J20" s="491"/>
      <c r="K20" s="429">
        <v>320</v>
      </c>
      <c r="L20" s="430"/>
      <c r="M20" s="429">
        <f>+K20*I20</f>
        <v>320</v>
      </c>
      <c r="N20" s="430"/>
    </row>
    <row r="21" spans="1:14" ht="13.5" customHeight="1">
      <c r="A21" s="421"/>
      <c r="B21" s="422"/>
      <c r="C21" s="423"/>
      <c r="D21" s="424"/>
      <c r="E21" s="424"/>
      <c r="F21" s="424"/>
      <c r="G21" s="424"/>
      <c r="H21" s="425"/>
      <c r="I21" s="427"/>
      <c r="J21" s="426"/>
      <c r="K21" s="429"/>
      <c r="L21" s="430"/>
      <c r="M21" s="472"/>
      <c r="N21" s="473"/>
    </row>
    <row r="22" spans="1:19" ht="13.5" customHeight="1">
      <c r="A22" s="421"/>
      <c r="B22" s="422"/>
      <c r="C22" s="423"/>
      <c r="D22" s="424"/>
      <c r="E22" s="424"/>
      <c r="F22" s="424"/>
      <c r="G22" s="424"/>
      <c r="H22" s="425"/>
      <c r="I22" s="427"/>
      <c r="J22" s="426"/>
      <c r="K22" s="423"/>
      <c r="L22" s="426"/>
      <c r="M22" s="472"/>
      <c r="N22" s="473"/>
      <c r="S22" s="73" t="s">
        <v>0</v>
      </c>
    </row>
    <row r="23" spans="1:14" ht="13.5" customHeight="1">
      <c r="A23" s="421"/>
      <c r="B23" s="422"/>
      <c r="C23" s="423"/>
      <c r="D23" s="424"/>
      <c r="E23" s="424"/>
      <c r="F23" s="424"/>
      <c r="G23" s="424"/>
      <c r="H23" s="425"/>
      <c r="I23" s="427"/>
      <c r="J23" s="426"/>
      <c r="K23" s="429"/>
      <c r="L23" s="430"/>
      <c r="M23" s="472"/>
      <c r="N23" s="473"/>
    </row>
    <row r="24" spans="1:20" ht="13.5" customHeight="1">
      <c r="A24" s="421"/>
      <c r="B24" s="422"/>
      <c r="C24" s="423"/>
      <c r="D24" s="424"/>
      <c r="E24" s="424"/>
      <c r="F24" s="424"/>
      <c r="G24" s="424"/>
      <c r="H24" s="425"/>
      <c r="I24" s="427"/>
      <c r="J24" s="426"/>
      <c r="K24" s="423"/>
      <c r="L24" s="426"/>
      <c r="M24" s="472"/>
      <c r="N24" s="473"/>
      <c r="R24" s="73" t="s">
        <v>0</v>
      </c>
      <c r="T24" s="73" t="s">
        <v>0</v>
      </c>
    </row>
    <row r="25" spans="1:14" ht="13.5" customHeight="1">
      <c r="A25" s="421"/>
      <c r="B25" s="422"/>
      <c r="C25" s="423"/>
      <c r="D25" s="424"/>
      <c r="E25" s="424"/>
      <c r="F25" s="424"/>
      <c r="G25" s="424"/>
      <c r="H25" s="425"/>
      <c r="I25" s="427"/>
      <c r="J25" s="426"/>
      <c r="K25" s="423"/>
      <c r="L25" s="426"/>
      <c r="M25" s="472"/>
      <c r="N25" s="473"/>
    </row>
    <row r="26" spans="1:14" ht="13.5" customHeight="1">
      <c r="A26" s="421"/>
      <c r="B26" s="422"/>
      <c r="C26" s="423"/>
      <c r="D26" s="424"/>
      <c r="E26" s="424"/>
      <c r="F26" s="424"/>
      <c r="G26" s="424"/>
      <c r="H26" s="425"/>
      <c r="I26" s="427"/>
      <c r="J26" s="426"/>
      <c r="K26" s="423"/>
      <c r="L26" s="426"/>
      <c r="M26" s="472"/>
      <c r="N26" s="473"/>
    </row>
    <row r="27" spans="1:14" ht="13.5" customHeight="1">
      <c r="A27" s="421"/>
      <c r="B27" s="422"/>
      <c r="C27" s="423"/>
      <c r="D27" s="424"/>
      <c r="E27" s="424"/>
      <c r="F27" s="424"/>
      <c r="G27" s="424"/>
      <c r="H27" s="425"/>
      <c r="I27" s="427"/>
      <c r="J27" s="426"/>
      <c r="K27" s="136"/>
      <c r="L27" s="98"/>
      <c r="M27" s="140"/>
      <c r="N27" s="141"/>
    </row>
    <row r="28" spans="1:14" ht="13.5" customHeight="1">
      <c r="A28" s="421"/>
      <c r="B28" s="422"/>
      <c r="C28" s="423"/>
      <c r="D28" s="424"/>
      <c r="E28" s="424"/>
      <c r="F28" s="424"/>
      <c r="G28" s="424"/>
      <c r="H28" s="425"/>
      <c r="I28" s="427"/>
      <c r="J28" s="426"/>
      <c r="K28" s="136"/>
      <c r="L28" s="98"/>
      <c r="M28" s="140"/>
      <c r="N28" s="141"/>
    </row>
    <row r="29" spans="1:14" ht="13.5" customHeight="1">
      <c r="A29" s="134"/>
      <c r="B29" s="135"/>
      <c r="C29" s="136"/>
      <c r="D29" s="137"/>
      <c r="E29" s="137"/>
      <c r="F29" s="137"/>
      <c r="G29" s="137"/>
      <c r="H29" s="138"/>
      <c r="I29" s="139"/>
      <c r="J29" s="98"/>
      <c r="K29" s="136"/>
      <c r="L29" s="98"/>
      <c r="M29" s="140"/>
      <c r="N29" s="141"/>
    </row>
    <row r="30" spans="1:14" ht="13.5" customHeight="1">
      <c r="A30" s="134"/>
      <c r="B30" s="135"/>
      <c r="C30" s="136"/>
      <c r="D30" s="137"/>
      <c r="E30" s="137"/>
      <c r="F30" s="137"/>
      <c r="G30" s="137"/>
      <c r="H30" s="138"/>
      <c r="I30" s="139"/>
      <c r="J30" s="98"/>
      <c r="K30" s="136"/>
      <c r="L30" s="98"/>
      <c r="M30" s="140"/>
      <c r="N30" s="141"/>
    </row>
    <row r="31" spans="1:14" ht="13.5" customHeight="1">
      <c r="A31" s="134"/>
      <c r="B31" s="135"/>
      <c r="C31" s="136"/>
      <c r="D31" s="137"/>
      <c r="E31" s="137"/>
      <c r="F31" s="137"/>
      <c r="G31" s="137"/>
      <c r="H31" s="138"/>
      <c r="I31" s="139"/>
      <c r="J31" s="98"/>
      <c r="K31" s="136"/>
      <c r="L31" s="98"/>
      <c r="M31" s="140"/>
      <c r="N31" s="141"/>
    </row>
    <row r="32" spans="1:14" ht="13.5" customHeight="1">
      <c r="A32" s="134"/>
      <c r="B32" s="135"/>
      <c r="C32" s="136"/>
      <c r="D32" s="137"/>
      <c r="E32" s="137"/>
      <c r="F32" s="137"/>
      <c r="G32" s="137"/>
      <c r="H32" s="138"/>
      <c r="I32" s="139"/>
      <c r="J32" s="98"/>
      <c r="K32" s="136"/>
      <c r="L32" s="98"/>
      <c r="M32" s="140"/>
      <c r="N32" s="141"/>
    </row>
    <row r="33" spans="1:14" ht="13.5" customHeight="1">
      <c r="A33" s="134"/>
      <c r="B33" s="135"/>
      <c r="C33" s="136"/>
      <c r="D33" s="137"/>
      <c r="E33" s="137"/>
      <c r="F33" s="137"/>
      <c r="G33" s="137"/>
      <c r="H33" s="138"/>
      <c r="I33" s="139"/>
      <c r="J33" s="98"/>
      <c r="K33" s="136"/>
      <c r="L33" s="98"/>
      <c r="M33" s="140"/>
      <c r="N33" s="141"/>
    </row>
    <row r="34" spans="1:14" ht="13.5" customHeight="1">
      <c r="A34" s="134"/>
      <c r="B34" s="135"/>
      <c r="C34" s="136"/>
      <c r="D34" s="137"/>
      <c r="E34" s="137"/>
      <c r="F34" s="137"/>
      <c r="G34" s="137"/>
      <c r="H34" s="138"/>
      <c r="I34" s="139"/>
      <c r="J34" s="98"/>
      <c r="K34" s="136"/>
      <c r="L34" s="98"/>
      <c r="M34" s="140"/>
      <c r="N34" s="141"/>
    </row>
    <row r="35" spans="1:14" ht="13.5" customHeight="1">
      <c r="A35" s="134"/>
      <c r="B35" s="135"/>
      <c r="C35" s="136"/>
      <c r="D35" s="137"/>
      <c r="E35" s="137"/>
      <c r="F35" s="137"/>
      <c r="G35" s="137"/>
      <c r="H35" s="138"/>
      <c r="I35" s="139"/>
      <c r="J35" s="98"/>
      <c r="K35" s="136"/>
      <c r="L35" s="98"/>
      <c r="M35" s="140"/>
      <c r="N35" s="141"/>
    </row>
    <row r="36" spans="1:14" ht="13.5" customHeight="1">
      <c r="A36" s="134"/>
      <c r="B36" s="135"/>
      <c r="C36" s="136"/>
      <c r="D36" s="137"/>
      <c r="E36" s="137"/>
      <c r="F36" s="137"/>
      <c r="G36" s="137"/>
      <c r="H36" s="138"/>
      <c r="I36" s="139"/>
      <c r="J36" s="98"/>
      <c r="K36" s="136"/>
      <c r="L36" s="98"/>
      <c r="M36" s="140"/>
      <c r="N36" s="141"/>
    </row>
    <row r="37" spans="1:14" ht="13.5" customHeight="1">
      <c r="A37" s="134"/>
      <c r="B37" s="135"/>
      <c r="C37" s="136"/>
      <c r="D37" s="137"/>
      <c r="E37" s="137"/>
      <c r="F37" s="137"/>
      <c r="G37" s="137"/>
      <c r="H37" s="138"/>
      <c r="I37" s="139"/>
      <c r="J37" s="98"/>
      <c r="K37" s="136"/>
      <c r="L37" s="98"/>
      <c r="M37" s="140"/>
      <c r="N37" s="141"/>
    </row>
    <row r="38" spans="1:14" ht="13.5" customHeight="1">
      <c r="A38" s="421"/>
      <c r="B38" s="422"/>
      <c r="C38" s="423"/>
      <c r="D38" s="424"/>
      <c r="E38" s="424"/>
      <c r="F38" s="424"/>
      <c r="G38" s="424"/>
      <c r="H38" s="425"/>
      <c r="I38" s="427"/>
      <c r="J38" s="426"/>
      <c r="K38" s="423"/>
      <c r="L38" s="426"/>
      <c r="M38" s="472"/>
      <c r="N38" s="473"/>
    </row>
    <row r="39" spans="1:14" ht="13.5" customHeight="1">
      <c r="A39" s="421"/>
      <c r="B39" s="422"/>
      <c r="C39" s="423"/>
      <c r="D39" s="424"/>
      <c r="E39" s="424"/>
      <c r="F39" s="424"/>
      <c r="G39" s="424"/>
      <c r="H39" s="425"/>
      <c r="I39" s="427"/>
      <c r="J39" s="426"/>
      <c r="K39" s="423"/>
      <c r="L39" s="426"/>
      <c r="M39" s="472"/>
      <c r="N39" s="473"/>
    </row>
    <row r="40" spans="1:14" ht="13.5" customHeight="1">
      <c r="A40" s="421"/>
      <c r="B40" s="422"/>
      <c r="C40" s="423"/>
      <c r="D40" s="424"/>
      <c r="E40" s="424"/>
      <c r="F40" s="424"/>
      <c r="G40" s="424"/>
      <c r="H40" s="425"/>
      <c r="I40" s="427"/>
      <c r="J40" s="426"/>
      <c r="K40" s="423"/>
      <c r="L40" s="426"/>
      <c r="M40" s="472"/>
      <c r="N40" s="473"/>
    </row>
    <row r="41" spans="1:20" ht="13.5" customHeight="1" thickBot="1">
      <c r="A41" s="421"/>
      <c r="B41" s="422"/>
      <c r="C41" s="423"/>
      <c r="D41" s="424"/>
      <c r="E41" s="424"/>
      <c r="F41" s="424"/>
      <c r="G41" s="424"/>
      <c r="H41" s="425"/>
      <c r="I41" s="465"/>
      <c r="J41" s="466"/>
      <c r="K41" s="480"/>
      <c r="L41" s="466"/>
      <c r="M41" s="494"/>
      <c r="N41" s="495"/>
      <c r="T41" s="73" t="s">
        <v>0</v>
      </c>
    </row>
    <row r="42" spans="1:14" ht="33.75" customHeight="1" thickBot="1">
      <c r="A42" s="469" t="s">
        <v>175</v>
      </c>
      <c r="B42" s="470"/>
      <c r="C42" s="470"/>
      <c r="D42" s="470"/>
      <c r="E42" s="470"/>
      <c r="F42" s="470"/>
      <c r="G42" s="470"/>
      <c r="H42" s="470"/>
      <c r="I42" s="470"/>
      <c r="J42" s="142"/>
      <c r="K42" s="447" t="s">
        <v>118</v>
      </c>
      <c r="L42" s="448"/>
      <c r="M42" s="431">
        <f>SUM(M19:N41)</f>
        <v>320</v>
      </c>
      <c r="N42" s="432"/>
    </row>
    <row r="43" spans="1:17" ht="13.5" customHeight="1" thickBot="1">
      <c r="A43" s="453" t="s">
        <v>176</v>
      </c>
      <c r="B43" s="454"/>
      <c r="C43" s="454"/>
      <c r="D43" s="454"/>
      <c r="E43" s="454"/>
      <c r="F43" s="454"/>
      <c r="G43" s="454"/>
      <c r="H43" s="454"/>
      <c r="I43" s="454"/>
      <c r="J43" s="454"/>
      <c r="K43" s="454"/>
      <c r="L43" s="454"/>
      <c r="M43" s="454"/>
      <c r="N43" s="455"/>
      <c r="P43" s="446"/>
      <c r="Q43" s="446"/>
    </row>
    <row r="44" spans="1:17" ht="15" customHeight="1">
      <c r="A44" s="417" t="s">
        <v>177</v>
      </c>
      <c r="B44" s="476"/>
      <c r="C44" s="477"/>
      <c r="D44" s="417" t="s">
        <v>174</v>
      </c>
      <c r="E44" s="418"/>
      <c r="F44" s="458" t="s">
        <v>177</v>
      </c>
      <c r="G44" s="476"/>
      <c r="H44" s="477"/>
      <c r="I44" s="417" t="s">
        <v>174</v>
      </c>
      <c r="J44" s="418"/>
      <c r="K44" s="458" t="s">
        <v>178</v>
      </c>
      <c r="L44" s="418"/>
      <c r="M44" s="449" t="s">
        <v>179</v>
      </c>
      <c r="N44" s="450"/>
      <c r="P44" s="143"/>
      <c r="Q44" s="143"/>
    </row>
    <row r="45" spans="1:17" ht="13.5" customHeight="1" thickBot="1">
      <c r="A45" s="498" t="s">
        <v>319</v>
      </c>
      <c r="B45" s="499"/>
      <c r="C45" s="500"/>
      <c r="D45" s="478">
        <v>219.3</v>
      </c>
      <c r="E45" s="479"/>
      <c r="F45" s="474" t="s">
        <v>303</v>
      </c>
      <c r="G45" s="475"/>
      <c r="H45" s="475"/>
      <c r="I45" s="478">
        <f>86.18/2</f>
        <v>43.09</v>
      </c>
      <c r="J45" s="479"/>
      <c r="K45" s="496" t="s">
        <v>255</v>
      </c>
      <c r="L45" s="497"/>
      <c r="M45" s="492">
        <v>0</v>
      </c>
      <c r="N45" s="493"/>
      <c r="O45" s="73" t="s">
        <v>0</v>
      </c>
      <c r="P45" s="143"/>
      <c r="Q45" s="143"/>
    </row>
    <row r="46" spans="1:17" ht="12.75" customHeight="1">
      <c r="A46" s="462" t="s">
        <v>266</v>
      </c>
      <c r="B46" s="463"/>
      <c r="C46" s="464"/>
      <c r="D46" s="459">
        <v>14.52</v>
      </c>
      <c r="E46" s="460"/>
      <c r="F46" s="467" t="s">
        <v>267</v>
      </c>
      <c r="G46" s="468"/>
      <c r="H46" s="468"/>
      <c r="I46" s="459">
        <f>86.18/2</f>
        <v>43.09</v>
      </c>
      <c r="J46" s="460"/>
      <c r="K46" s="451" t="s">
        <v>180</v>
      </c>
      <c r="L46" s="452"/>
      <c r="M46" s="456">
        <f>+D45+D46+I45+I46+M45</f>
        <v>320</v>
      </c>
      <c r="N46" s="457"/>
      <c r="P46" s="446"/>
      <c r="Q46" s="446"/>
    </row>
    <row r="47" spans="1:14" ht="12.75">
      <c r="A47" s="119"/>
      <c r="B47" s="119"/>
      <c r="C47" s="119"/>
      <c r="D47" s="119"/>
      <c r="E47" s="119"/>
      <c r="F47" s="119"/>
      <c r="G47" s="119"/>
      <c r="H47" s="119"/>
      <c r="I47" s="119"/>
      <c r="J47" s="119"/>
      <c r="K47" s="119"/>
      <c r="L47" s="119"/>
      <c r="M47" s="119"/>
      <c r="N47" s="119"/>
    </row>
    <row r="48" spans="1:26" ht="15.7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3.5" customHeight="1">
      <c r="A49" s="146"/>
      <c r="B49" s="145"/>
      <c r="C49" s="145"/>
      <c r="D49" s="145"/>
      <c r="E49" s="145"/>
      <c r="F49" s="145"/>
      <c r="G49" s="145"/>
      <c r="H49" s="145"/>
      <c r="I49" s="145"/>
      <c r="J49" s="145"/>
      <c r="K49" s="145"/>
      <c r="L49" s="145"/>
      <c r="M49" s="145"/>
      <c r="N49" s="145"/>
      <c r="O49" s="145"/>
      <c r="P49" s="144"/>
      <c r="Q49" s="145"/>
      <c r="R49" s="145"/>
      <c r="S49" s="145"/>
      <c r="T49" s="145"/>
      <c r="U49" s="145"/>
      <c r="V49" s="145"/>
      <c r="W49" s="145"/>
      <c r="X49" s="145"/>
      <c r="Y49" s="145"/>
      <c r="Z49" s="145"/>
    </row>
    <row r="50" spans="1:26" ht="13.5" customHeight="1">
      <c r="A50" s="146"/>
      <c r="B50" s="145"/>
      <c r="C50" s="145"/>
      <c r="D50" s="145"/>
      <c r="E50" s="145"/>
      <c r="F50" s="145"/>
      <c r="G50" s="145"/>
      <c r="H50" s="145"/>
      <c r="I50" s="145"/>
      <c r="J50" s="145"/>
      <c r="K50" s="145"/>
      <c r="L50" s="145"/>
      <c r="M50" s="145"/>
      <c r="N50" s="145"/>
      <c r="P50" s="144"/>
      <c r="Q50" s="145"/>
      <c r="R50" s="145"/>
      <c r="S50" s="145"/>
      <c r="T50" s="145"/>
      <c r="U50" s="145"/>
      <c r="V50" s="145"/>
      <c r="W50" s="145"/>
      <c r="X50" s="145"/>
      <c r="Y50" s="145"/>
      <c r="Z50" s="145"/>
    </row>
    <row r="51" spans="1:26" ht="13.5" customHeight="1">
      <c r="A51" s="146"/>
      <c r="B51" s="145"/>
      <c r="C51" s="145"/>
      <c r="D51" s="145"/>
      <c r="E51" s="145"/>
      <c r="F51" s="145"/>
      <c r="G51" s="145"/>
      <c r="H51" s="145"/>
      <c r="I51" s="145"/>
      <c r="J51" s="145"/>
      <c r="K51" s="145"/>
      <c r="L51" s="145"/>
      <c r="M51" s="145"/>
      <c r="N51" s="145"/>
      <c r="O51" s="145"/>
      <c r="P51" s="144"/>
      <c r="Q51" s="145"/>
      <c r="R51" s="145"/>
      <c r="S51" s="145"/>
      <c r="T51" s="145"/>
      <c r="U51" s="145"/>
      <c r="V51" s="145"/>
      <c r="W51" s="145"/>
      <c r="X51" s="145"/>
      <c r="Y51" s="145"/>
      <c r="Z51" s="145"/>
    </row>
    <row r="52" spans="1:26" ht="13.5" customHeight="1">
      <c r="A52" s="146"/>
      <c r="B52" s="145"/>
      <c r="C52" s="145"/>
      <c r="D52" s="145"/>
      <c r="E52" s="145"/>
      <c r="F52" s="145"/>
      <c r="G52" s="145"/>
      <c r="H52" s="145"/>
      <c r="I52" s="145"/>
      <c r="J52" s="145"/>
      <c r="K52" s="145"/>
      <c r="L52" s="145"/>
      <c r="M52" s="145"/>
      <c r="N52" s="145"/>
      <c r="O52" s="145"/>
      <c r="P52" s="144"/>
      <c r="Q52" s="145"/>
      <c r="R52" s="145"/>
      <c r="S52" s="145"/>
      <c r="T52" s="145"/>
      <c r="U52" s="145"/>
      <c r="V52" s="145"/>
      <c r="W52" s="145"/>
      <c r="X52" s="145"/>
      <c r="Y52" s="145"/>
      <c r="Z52" s="145"/>
    </row>
    <row r="53" spans="2:26" ht="13.5" customHeight="1">
      <c r="B53" s="145"/>
      <c r="C53" s="145"/>
      <c r="D53" s="145"/>
      <c r="E53" s="145"/>
      <c r="F53" s="145"/>
      <c r="G53" s="145"/>
      <c r="H53" s="145"/>
      <c r="I53" s="145"/>
      <c r="J53" s="145"/>
      <c r="K53" s="145"/>
      <c r="L53" s="145"/>
      <c r="M53" s="145"/>
      <c r="N53" s="145"/>
      <c r="O53" s="145"/>
      <c r="P53" s="144"/>
      <c r="Q53" s="145"/>
      <c r="R53" s="145"/>
      <c r="S53" s="145"/>
      <c r="T53" s="145"/>
      <c r="U53" s="145"/>
      <c r="V53" s="145"/>
      <c r="W53" s="145"/>
      <c r="X53" s="145"/>
      <c r="Y53" s="145"/>
      <c r="Z53" s="145"/>
    </row>
    <row r="54" spans="1:26" ht="13.5"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row r="55" spans="1:26" ht="13.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row>
    <row r="56" ht="13.5" customHeight="1"/>
    <row r="57" ht="13.5" customHeight="1"/>
  </sheetData>
  <mergeCells count="111">
    <mergeCell ref="I7:K7"/>
    <mergeCell ref="C22:H22"/>
    <mergeCell ref="C23:H23"/>
    <mergeCell ref="M38:N38"/>
    <mergeCell ref="M23:N23"/>
    <mergeCell ref="M24:N24"/>
    <mergeCell ref="M21:N21"/>
    <mergeCell ref="M22:N22"/>
    <mergeCell ref="L7:N7"/>
    <mergeCell ref="E7:H7"/>
    <mergeCell ref="A41:B41"/>
    <mergeCell ref="M45:N45"/>
    <mergeCell ref="M40:N40"/>
    <mergeCell ref="M39:N39"/>
    <mergeCell ref="M41:N41"/>
    <mergeCell ref="K45:L45"/>
    <mergeCell ref="A40:B40"/>
    <mergeCell ref="A44:C44"/>
    <mergeCell ref="D45:E45"/>
    <mergeCell ref="A45:C45"/>
    <mergeCell ref="A8:E8"/>
    <mergeCell ref="K23:L23"/>
    <mergeCell ref="K21:L21"/>
    <mergeCell ref="C24:H24"/>
    <mergeCell ref="K19:L19"/>
    <mergeCell ref="K18:L18"/>
    <mergeCell ref="I12:N12"/>
    <mergeCell ref="I17:N17"/>
    <mergeCell ref="I13:J13"/>
    <mergeCell ref="I20:J20"/>
    <mergeCell ref="C27:H27"/>
    <mergeCell ref="K40:L40"/>
    <mergeCell ref="K41:L41"/>
    <mergeCell ref="C41:H41"/>
    <mergeCell ref="C40:H40"/>
    <mergeCell ref="K39:L39"/>
    <mergeCell ref="C28:H28"/>
    <mergeCell ref="M25:N25"/>
    <mergeCell ref="M26:N26"/>
    <mergeCell ref="F45:H45"/>
    <mergeCell ref="F44:H44"/>
    <mergeCell ref="I44:J44"/>
    <mergeCell ref="I45:J45"/>
    <mergeCell ref="C25:H25"/>
    <mergeCell ref="I26:J26"/>
    <mergeCell ref="I28:J28"/>
    <mergeCell ref="I38:J38"/>
    <mergeCell ref="M18:N18"/>
    <mergeCell ref="A46:C46"/>
    <mergeCell ref="I39:J39"/>
    <mergeCell ref="I40:J40"/>
    <mergeCell ref="I41:J41"/>
    <mergeCell ref="F46:H46"/>
    <mergeCell ref="A42:I42"/>
    <mergeCell ref="C39:H39"/>
    <mergeCell ref="I27:J27"/>
    <mergeCell ref="C18:H18"/>
    <mergeCell ref="P43:Q43"/>
    <mergeCell ref="K42:L42"/>
    <mergeCell ref="P46:Q46"/>
    <mergeCell ref="M44:N44"/>
    <mergeCell ref="K46:L46"/>
    <mergeCell ref="A43:N43"/>
    <mergeCell ref="M46:N46"/>
    <mergeCell ref="K44:L44"/>
    <mergeCell ref="I46:J46"/>
    <mergeCell ref="D46:E46"/>
    <mergeCell ref="M5:N5"/>
    <mergeCell ref="K20:L20"/>
    <mergeCell ref="M20:N20"/>
    <mergeCell ref="E9:N9"/>
    <mergeCell ref="A11:H11"/>
    <mergeCell ref="A20:B20"/>
    <mergeCell ref="A18:B18"/>
    <mergeCell ref="K13:N13"/>
    <mergeCell ref="K14:N14"/>
    <mergeCell ref="K15:N15"/>
    <mergeCell ref="E5:K6"/>
    <mergeCell ref="M19:N19"/>
    <mergeCell ref="M42:N42"/>
    <mergeCell ref="I11:K11"/>
    <mergeCell ref="K22:L22"/>
    <mergeCell ref="K24:L24"/>
    <mergeCell ref="K25:L25"/>
    <mergeCell ref="K16:N16"/>
    <mergeCell ref="I18:J18"/>
    <mergeCell ref="I19:J19"/>
    <mergeCell ref="C19:H19"/>
    <mergeCell ref="C20:H20"/>
    <mergeCell ref="C21:H21"/>
    <mergeCell ref="C26:H26"/>
    <mergeCell ref="K26:L26"/>
    <mergeCell ref="I21:J21"/>
    <mergeCell ref="A25:B25"/>
    <mergeCell ref="I22:J22"/>
    <mergeCell ref="A22:B22"/>
    <mergeCell ref="A23:B23"/>
    <mergeCell ref="A24:B24"/>
    <mergeCell ref="I23:J23"/>
    <mergeCell ref="I24:J24"/>
    <mergeCell ref="I25:J25"/>
    <mergeCell ref="D44:E44"/>
    <mergeCell ref="M3:N3"/>
    <mergeCell ref="A38:B38"/>
    <mergeCell ref="A39:B39"/>
    <mergeCell ref="A26:B26"/>
    <mergeCell ref="A27:B27"/>
    <mergeCell ref="A28:B28"/>
    <mergeCell ref="C38:H38"/>
    <mergeCell ref="K38:L38"/>
    <mergeCell ref="A21:B21"/>
  </mergeCells>
  <printOptions/>
  <pageMargins left="1" right="1" top="1" bottom="1" header="0.51" footer="0.5"/>
  <pageSetup fitToHeight="1" fitToWidth="1" horizontalDpi="600" verticalDpi="600" orientation="portrait"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51"/>
  <sheetViews>
    <sheetView tabSelected="1" view="pageBreakPreview" zoomScale="75" zoomScaleSheetLayoutView="75" workbookViewId="0" topLeftCell="A1">
      <selection activeCell="M34" sqref="M34"/>
    </sheetView>
  </sheetViews>
  <sheetFormatPr defaultColWidth="9.140625" defaultRowHeight="12.75"/>
  <cols>
    <col min="1" max="1" width="21.7109375" style="185" customWidth="1"/>
    <col min="2" max="2" width="28.8515625" style="185" customWidth="1"/>
    <col min="3" max="3" width="22.140625" style="185" customWidth="1"/>
    <col min="4" max="4" width="1.421875" style="185" customWidth="1"/>
    <col min="5" max="5" width="18.421875" style="185" customWidth="1"/>
    <col min="6" max="16384" width="9.140625" style="185" customWidth="1"/>
  </cols>
  <sheetData>
    <row r="1" spans="1:5" ht="13.5" customHeight="1">
      <c r="A1" s="506" t="s">
        <v>232</v>
      </c>
      <c r="B1" s="506"/>
      <c r="C1" s="506"/>
      <c r="D1" s="506"/>
      <c r="E1" s="506"/>
    </row>
    <row r="2" spans="1:5" ht="13.5" customHeight="1">
      <c r="A2" s="507" t="s">
        <v>247</v>
      </c>
      <c r="B2" s="508"/>
      <c r="C2" s="508"/>
      <c r="D2" s="508"/>
      <c r="E2" s="508"/>
    </row>
    <row r="3" spans="1:5" ht="13.5" customHeight="1">
      <c r="A3" s="509" t="s">
        <v>233</v>
      </c>
      <c r="B3" s="509"/>
      <c r="C3" s="509"/>
      <c r="D3" s="509"/>
      <c r="E3" s="509"/>
    </row>
    <row r="4" spans="1:5" ht="13.5" customHeight="1">
      <c r="A4" s="316"/>
      <c r="B4" s="316"/>
      <c r="C4" s="316"/>
      <c r="D4" s="316"/>
      <c r="E4" s="315" t="s">
        <v>251</v>
      </c>
    </row>
    <row r="5" spans="1:7" ht="13.5" customHeight="1">
      <c r="A5" s="317" t="s">
        <v>18</v>
      </c>
      <c r="B5" s="514"/>
      <c r="C5" s="515"/>
      <c r="D5" s="318"/>
      <c r="E5" s="319"/>
      <c r="G5" s="186"/>
    </row>
    <row r="6" spans="1:5" ht="13.5" customHeight="1">
      <c r="A6" s="320" t="s">
        <v>234</v>
      </c>
      <c r="B6" s="514"/>
      <c r="C6" s="515"/>
      <c r="D6" s="321"/>
      <c r="E6" s="322"/>
    </row>
    <row r="7" spans="1:5" ht="13.5" customHeight="1">
      <c r="A7" s="320" t="s">
        <v>235</v>
      </c>
      <c r="B7" s="514"/>
      <c r="C7" s="515"/>
      <c r="D7" s="321"/>
      <c r="E7" s="322"/>
    </row>
    <row r="8" spans="1:5" ht="13.5" customHeight="1">
      <c r="A8" s="320" t="s">
        <v>236</v>
      </c>
      <c r="B8" s="514"/>
      <c r="C8" s="515"/>
      <c r="D8" s="321"/>
      <c r="E8" s="322"/>
    </row>
    <row r="9" spans="1:5" ht="13.5" customHeight="1">
      <c r="A9" s="320" t="s">
        <v>237</v>
      </c>
      <c r="B9" s="514"/>
      <c r="C9" s="515"/>
      <c r="D9" s="321"/>
      <c r="E9" s="322"/>
    </row>
    <row r="10" spans="1:5" ht="13.5" customHeight="1">
      <c r="A10" s="320" t="s">
        <v>238</v>
      </c>
      <c r="B10" s="514"/>
      <c r="C10" s="515"/>
      <c r="D10" s="321"/>
      <c r="E10" s="322"/>
    </row>
    <row r="11" spans="1:5" ht="13.5" customHeight="1">
      <c r="A11" s="320" t="s">
        <v>239</v>
      </c>
      <c r="B11" s="323" t="s">
        <v>259</v>
      </c>
      <c r="C11" s="321"/>
      <c r="D11" s="321"/>
      <c r="E11" s="322"/>
    </row>
    <row r="12" spans="1:5" ht="13.5" customHeight="1">
      <c r="A12" s="320" t="s">
        <v>240</v>
      </c>
      <c r="B12" s="516"/>
      <c r="C12" s="517"/>
      <c r="D12" s="321"/>
      <c r="E12" s="322"/>
    </row>
    <row r="13" spans="1:5" ht="13.5" customHeight="1">
      <c r="A13" s="518" t="s">
        <v>248</v>
      </c>
      <c r="B13" s="519"/>
      <c r="C13" s="520"/>
      <c r="D13" s="321"/>
      <c r="E13" s="324" t="s">
        <v>174</v>
      </c>
    </row>
    <row r="14" spans="1:5" ht="13.5" customHeight="1">
      <c r="A14" s="320" t="s">
        <v>249</v>
      </c>
      <c r="B14" s="325" t="s">
        <v>260</v>
      </c>
      <c r="C14" s="319"/>
      <c r="D14" s="321"/>
      <c r="E14" s="326"/>
    </row>
    <row r="15" spans="1:5" ht="13.5" customHeight="1">
      <c r="A15" s="320"/>
      <c r="B15" s="325" t="s">
        <v>260</v>
      </c>
      <c r="C15" s="319"/>
      <c r="D15" s="321"/>
      <c r="E15" s="326"/>
    </row>
    <row r="16" spans="1:5" ht="13.5" customHeight="1">
      <c r="A16" s="320"/>
      <c r="B16" s="325" t="s">
        <v>260</v>
      </c>
      <c r="C16" s="319"/>
      <c r="D16" s="321"/>
      <c r="E16" s="326"/>
    </row>
    <row r="17" spans="1:5" ht="13.5" customHeight="1">
      <c r="A17" s="320"/>
      <c r="B17" s="325" t="s">
        <v>260</v>
      </c>
      <c r="C17" s="319"/>
      <c r="D17" s="321"/>
      <c r="E17" s="326"/>
    </row>
    <row r="18" spans="1:5" ht="13.5" customHeight="1">
      <c r="A18" s="320"/>
      <c r="B18" s="327" t="s">
        <v>252</v>
      </c>
      <c r="C18" s="328"/>
      <c r="D18" s="332"/>
      <c r="E18" s="326">
        <f>SUM(E14:E17)</f>
        <v>0</v>
      </c>
    </row>
    <row r="19" spans="1:5" ht="13.5" customHeight="1">
      <c r="A19" s="320"/>
      <c r="B19" s="321"/>
      <c r="C19" s="321"/>
      <c r="D19" s="321"/>
      <c r="E19" s="329"/>
    </row>
    <row r="20" spans="1:5" ht="13.5" customHeight="1">
      <c r="A20" s="320" t="s">
        <v>250</v>
      </c>
      <c r="B20" s="319" t="s">
        <v>261</v>
      </c>
      <c r="C20" s="319"/>
      <c r="D20" s="321"/>
      <c r="E20" s="326"/>
    </row>
    <row r="21" spans="1:5" ht="13.5" customHeight="1">
      <c r="A21" s="320"/>
      <c r="B21" s="319" t="s">
        <v>261</v>
      </c>
      <c r="C21" s="319"/>
      <c r="D21" s="321"/>
      <c r="E21" s="326"/>
    </row>
    <row r="22" spans="1:5" ht="13.5" customHeight="1">
      <c r="A22" s="320"/>
      <c r="B22" s="319" t="s">
        <v>261</v>
      </c>
      <c r="C22" s="319"/>
      <c r="D22" s="321"/>
      <c r="E22" s="326"/>
    </row>
    <row r="23" spans="1:5" ht="13.5" customHeight="1">
      <c r="A23" s="320"/>
      <c r="B23" s="319" t="s">
        <v>261</v>
      </c>
      <c r="C23" s="319"/>
      <c r="D23" s="321"/>
      <c r="E23" s="326"/>
    </row>
    <row r="24" spans="1:5" ht="13.5" customHeight="1">
      <c r="A24" s="320"/>
      <c r="B24" s="319" t="s">
        <v>261</v>
      </c>
      <c r="C24" s="319"/>
      <c r="D24" s="321"/>
      <c r="E24" s="326"/>
    </row>
    <row r="25" spans="1:5" ht="13.5" customHeight="1">
      <c r="A25" s="320"/>
      <c r="B25" s="319" t="s">
        <v>261</v>
      </c>
      <c r="C25" s="319"/>
      <c r="D25" s="321"/>
      <c r="E25" s="326"/>
    </row>
    <row r="26" spans="1:5" ht="13.5" customHeight="1">
      <c r="A26" s="320"/>
      <c r="B26" s="319" t="s">
        <v>261</v>
      </c>
      <c r="C26" s="319"/>
      <c r="D26" s="321"/>
      <c r="E26" s="326"/>
    </row>
    <row r="27" spans="1:5" ht="13.5" customHeight="1">
      <c r="A27" s="320"/>
      <c r="B27" s="319" t="s">
        <v>261</v>
      </c>
      <c r="C27" s="319"/>
      <c r="D27" s="321"/>
      <c r="E27" s="326"/>
    </row>
    <row r="28" spans="1:5" ht="13.5" customHeight="1">
      <c r="A28" s="320"/>
      <c r="B28" s="319" t="s">
        <v>261</v>
      </c>
      <c r="C28" s="319"/>
      <c r="D28" s="321"/>
      <c r="E28" s="326"/>
    </row>
    <row r="29" spans="1:5" ht="13.5" customHeight="1">
      <c r="A29" s="320"/>
      <c r="B29" s="319" t="s">
        <v>261</v>
      </c>
      <c r="C29" s="319"/>
      <c r="D29" s="321"/>
      <c r="E29" s="326"/>
    </row>
    <row r="30" spans="1:5" ht="13.5" customHeight="1">
      <c r="A30" s="320"/>
      <c r="B30" s="327" t="s">
        <v>253</v>
      </c>
      <c r="C30" s="356"/>
      <c r="D30" s="332"/>
      <c r="E30" s="326">
        <f>SUM(E20:E28)</f>
        <v>0</v>
      </c>
    </row>
    <row r="31" spans="1:5" ht="17.25" customHeight="1">
      <c r="A31" s="320"/>
      <c r="B31" s="327" t="s">
        <v>254</v>
      </c>
      <c r="C31" s="356"/>
      <c r="D31" s="357"/>
      <c r="E31" s="326">
        <f>+E18-E30</f>
        <v>0</v>
      </c>
    </row>
    <row r="32" spans="1:5" ht="13.5" customHeight="1">
      <c r="A32" s="320"/>
      <c r="B32" s="321"/>
      <c r="C32" s="321"/>
      <c r="D32" s="321"/>
      <c r="E32" s="322"/>
    </row>
    <row r="33" spans="1:5" ht="13.5" customHeight="1">
      <c r="A33" s="320" t="s">
        <v>241</v>
      </c>
      <c r="B33" s="502"/>
      <c r="C33" s="502"/>
      <c r="D33" s="502"/>
      <c r="E33" s="502"/>
    </row>
    <row r="34" spans="1:5" ht="13.5" customHeight="1">
      <c r="A34" s="320"/>
      <c r="B34" s="502"/>
      <c r="C34" s="502"/>
      <c r="D34" s="502"/>
      <c r="E34" s="502"/>
    </row>
    <row r="35" spans="1:5" ht="13.5" customHeight="1">
      <c r="A35" s="320"/>
      <c r="B35" s="321"/>
      <c r="C35" s="321"/>
      <c r="D35" s="321"/>
      <c r="E35" s="322"/>
    </row>
    <row r="36" spans="1:5" ht="13.5" customHeight="1">
      <c r="A36" s="320" t="s">
        <v>242</v>
      </c>
      <c r="B36" s="502"/>
      <c r="C36" s="502"/>
      <c r="D36" s="502"/>
      <c r="E36" s="502"/>
    </row>
    <row r="37" spans="1:8" ht="13.5" customHeight="1">
      <c r="A37" s="320"/>
      <c r="B37" s="502"/>
      <c r="C37" s="502"/>
      <c r="D37" s="502"/>
      <c r="E37" s="502"/>
      <c r="H37" s="185" t="s">
        <v>0</v>
      </c>
    </row>
    <row r="38" spans="1:5" ht="13.5" customHeight="1">
      <c r="A38" s="320"/>
      <c r="B38" s="321"/>
      <c r="C38" s="321"/>
      <c r="D38" s="321"/>
      <c r="E38" s="322"/>
    </row>
    <row r="39" spans="1:5" ht="13.5" customHeight="1">
      <c r="A39" s="320" t="s">
        <v>243</v>
      </c>
      <c r="B39" s="502"/>
      <c r="C39" s="502"/>
      <c r="D39" s="502"/>
      <c r="E39" s="502"/>
    </row>
    <row r="40" spans="1:5" ht="13.5" customHeight="1">
      <c r="A40" s="320"/>
      <c r="B40" s="502"/>
      <c r="C40" s="502"/>
      <c r="D40" s="502"/>
      <c r="E40" s="502"/>
    </row>
    <row r="41" spans="1:9" ht="13.5" customHeight="1">
      <c r="A41" s="320"/>
      <c r="B41" s="321"/>
      <c r="C41" s="321"/>
      <c r="D41" s="321"/>
      <c r="E41" s="322"/>
      <c r="I41" s="185" t="s">
        <v>0</v>
      </c>
    </row>
    <row r="42" spans="1:5" ht="17.25" customHeight="1">
      <c r="A42" s="320" t="s">
        <v>244</v>
      </c>
      <c r="B42" s="319" t="s">
        <v>113</v>
      </c>
      <c r="C42" s="319" t="s">
        <v>26</v>
      </c>
      <c r="D42" s="321"/>
      <c r="E42" s="322"/>
    </row>
    <row r="43" spans="1:5" ht="13.5" customHeight="1">
      <c r="A43" s="330"/>
      <c r="B43" s="331"/>
      <c r="C43" s="331"/>
      <c r="D43" s="331"/>
      <c r="E43" s="332"/>
    </row>
    <row r="44" spans="1:5" ht="13.5" customHeight="1" thickBot="1">
      <c r="A44" s="510" t="s">
        <v>245</v>
      </c>
      <c r="B44" s="511"/>
      <c r="C44" s="511"/>
      <c r="D44" s="511"/>
      <c r="E44" s="512"/>
    </row>
    <row r="45" spans="1:5" ht="13.5" customHeight="1">
      <c r="A45" s="333" t="s">
        <v>265</v>
      </c>
      <c r="B45" s="513" t="s">
        <v>256</v>
      </c>
      <c r="C45" s="513"/>
      <c r="D45" s="513"/>
      <c r="E45" s="513"/>
    </row>
    <row r="46" spans="1:5" ht="13.5" customHeight="1">
      <c r="A46" s="320"/>
      <c r="B46" s="513" t="s">
        <v>257</v>
      </c>
      <c r="C46" s="513"/>
      <c r="D46" s="513"/>
      <c r="E46" s="513"/>
    </row>
    <row r="47" spans="1:5" ht="13.5" customHeight="1">
      <c r="A47" s="320"/>
      <c r="B47" s="513" t="s">
        <v>258</v>
      </c>
      <c r="C47" s="513"/>
      <c r="D47" s="513"/>
      <c r="E47" s="513"/>
    </row>
    <row r="48" spans="1:5" ht="13.5" customHeight="1">
      <c r="A48" s="320"/>
      <c r="B48" s="503" t="s">
        <v>246</v>
      </c>
      <c r="C48" s="504"/>
      <c r="D48" s="504"/>
      <c r="E48" s="505"/>
    </row>
    <row r="49" spans="1:5" ht="13.5" customHeight="1">
      <c r="A49" s="320"/>
      <c r="B49" s="502"/>
      <c r="C49" s="502"/>
      <c r="D49" s="502"/>
      <c r="E49" s="502"/>
    </row>
    <row r="50" spans="1:5" ht="15.75" customHeight="1">
      <c r="A50" s="333" t="s">
        <v>263</v>
      </c>
      <c r="B50" s="319" t="s">
        <v>262</v>
      </c>
      <c r="C50" s="319" t="s">
        <v>26</v>
      </c>
      <c r="D50" s="321"/>
      <c r="E50" s="322"/>
    </row>
    <row r="51" spans="1:5" ht="16.5" customHeight="1">
      <c r="A51" s="334" t="s">
        <v>264</v>
      </c>
      <c r="B51" s="319" t="s">
        <v>262</v>
      </c>
      <c r="C51" s="319" t="s">
        <v>26</v>
      </c>
      <c r="D51" s="331"/>
      <c r="E51" s="332"/>
    </row>
  </sheetData>
  <mergeCells count="23">
    <mergeCell ref="B9:C9"/>
    <mergeCell ref="B10:C10"/>
    <mergeCell ref="B12:C12"/>
    <mergeCell ref="A13:C13"/>
    <mergeCell ref="B5:C5"/>
    <mergeCell ref="B6:C6"/>
    <mergeCell ref="B7:C7"/>
    <mergeCell ref="B8:C8"/>
    <mergeCell ref="B48:E48"/>
    <mergeCell ref="B49:E49"/>
    <mergeCell ref="A1:E1"/>
    <mergeCell ref="A2:E2"/>
    <mergeCell ref="A3:E3"/>
    <mergeCell ref="A44:E44"/>
    <mergeCell ref="B45:E45"/>
    <mergeCell ref="B46:E46"/>
    <mergeCell ref="B47:E47"/>
    <mergeCell ref="B37:E37"/>
    <mergeCell ref="B39:E39"/>
    <mergeCell ref="B40:E40"/>
    <mergeCell ref="B33:E33"/>
    <mergeCell ref="B34:E34"/>
    <mergeCell ref="B36:E36"/>
  </mergeCells>
  <printOptions/>
  <pageMargins left="1" right="1" top="1" bottom="1" header="0.5" footer="0.5"/>
  <pageSetup fitToHeight="1" fitToWidth="1" horizontalDpi="300" verticalDpi="300" orientation="portrait" scale="91" r:id="rId2"/>
  <drawing r:id="rId1"/>
</worksheet>
</file>

<file path=xl/worksheets/sheet2.xml><?xml version="1.0" encoding="utf-8"?>
<worksheet xmlns="http://schemas.openxmlformats.org/spreadsheetml/2006/main" xmlns:r="http://schemas.openxmlformats.org/officeDocument/2006/relationships">
  <dimension ref="A1:I57"/>
  <sheetViews>
    <sheetView zoomScaleSheetLayoutView="75" workbookViewId="0" topLeftCell="A7">
      <selection activeCell="I1" sqref="A1:I57"/>
    </sheetView>
  </sheetViews>
  <sheetFormatPr defaultColWidth="9.140625" defaultRowHeight="12.75"/>
  <cols>
    <col min="1" max="1" width="23.00390625" style="0" customWidth="1"/>
    <col min="2" max="2" width="1.7109375" style="0" customWidth="1"/>
    <col min="3" max="3" width="19.00390625" style="4" customWidth="1"/>
    <col min="4" max="4" width="1.7109375" style="0" customWidth="1"/>
    <col min="5" max="5" width="22.8515625" style="4" customWidth="1"/>
    <col min="6" max="6" width="1.7109375" style="0" customWidth="1"/>
    <col min="7" max="7" width="11.28125" style="4" customWidth="1"/>
    <col min="8" max="8" width="1.7109375" style="0" customWidth="1"/>
    <col min="9" max="9" width="14.57421875" style="4" customWidth="1"/>
  </cols>
  <sheetData>
    <row r="1" spans="1:9" ht="12.75">
      <c r="A1" s="275"/>
      <c r="B1" s="265"/>
      <c r="C1" s="266"/>
      <c r="D1" s="265"/>
      <c r="E1" s="266"/>
      <c r="F1" s="265"/>
      <c r="G1" s="266"/>
      <c r="H1" s="265"/>
      <c r="I1" s="267"/>
    </row>
    <row r="2" spans="1:9" ht="12.75">
      <c r="A2" s="389" t="s">
        <v>111</v>
      </c>
      <c r="B2" s="390"/>
      <c r="C2" s="390"/>
      <c r="D2" s="390"/>
      <c r="E2" s="390"/>
      <c r="F2" s="390"/>
      <c r="G2" s="390"/>
      <c r="H2" s="390"/>
      <c r="I2" s="391"/>
    </row>
    <row r="3" spans="1:9" ht="12.75">
      <c r="A3" s="389" t="s">
        <v>39</v>
      </c>
      <c r="B3" s="390"/>
      <c r="C3" s="390"/>
      <c r="D3" s="390"/>
      <c r="E3" s="390"/>
      <c r="F3" s="390"/>
      <c r="G3" s="390"/>
      <c r="H3" s="390"/>
      <c r="I3" s="391"/>
    </row>
    <row r="4" spans="1:9" ht="12.75">
      <c r="A4" s="389" t="s">
        <v>129</v>
      </c>
      <c r="B4" s="390"/>
      <c r="C4" s="390"/>
      <c r="D4" s="390"/>
      <c r="E4" s="390"/>
      <c r="F4" s="390"/>
      <c r="G4" s="390"/>
      <c r="H4" s="390"/>
      <c r="I4" s="391"/>
    </row>
    <row r="5" spans="1:9" ht="12.75">
      <c r="A5" s="392" t="s">
        <v>130</v>
      </c>
      <c r="B5" s="385"/>
      <c r="C5" s="385"/>
      <c r="D5" s="385"/>
      <c r="E5" s="385"/>
      <c r="F5" s="385"/>
      <c r="G5" s="385"/>
      <c r="H5" s="385"/>
      <c r="I5" s="386"/>
    </row>
    <row r="6" spans="1:9" ht="12.75">
      <c r="A6" s="269"/>
      <c r="B6" s="84"/>
      <c r="C6" s="78"/>
      <c r="D6" s="84"/>
      <c r="E6" s="78"/>
      <c r="F6" s="84"/>
      <c r="G6" s="78"/>
      <c r="H6" s="84"/>
      <c r="I6" s="268"/>
    </row>
    <row r="7" spans="1:9" ht="12.75">
      <c r="A7" s="269" t="s">
        <v>18</v>
      </c>
      <c r="B7" s="385"/>
      <c r="C7" s="385"/>
      <c r="D7" s="385"/>
      <c r="E7" s="385"/>
      <c r="F7" s="385"/>
      <c r="G7" s="385"/>
      <c r="H7" s="385"/>
      <c r="I7" s="386"/>
    </row>
    <row r="8" spans="1:9" ht="12.75">
      <c r="A8" s="269"/>
      <c r="B8" s="84"/>
      <c r="C8" s="78"/>
      <c r="D8" s="84"/>
      <c r="E8" s="78"/>
      <c r="F8" s="84"/>
      <c r="G8" s="78"/>
      <c r="H8" s="84"/>
      <c r="I8" s="268"/>
    </row>
    <row r="9" spans="1:9" ht="12.75">
      <c r="A9" s="269" t="s">
        <v>19</v>
      </c>
      <c r="B9" s="385"/>
      <c r="C9" s="385"/>
      <c r="D9" s="385"/>
      <c r="E9" s="385"/>
      <c r="F9" s="385"/>
      <c r="G9" s="78" t="s">
        <v>133</v>
      </c>
      <c r="H9" s="387"/>
      <c r="I9" s="388"/>
    </row>
    <row r="10" spans="1:9" ht="12.75">
      <c r="A10" s="269"/>
      <c r="B10" s="84"/>
      <c r="C10" s="78"/>
      <c r="D10" s="84"/>
      <c r="E10" s="78"/>
      <c r="F10" s="84"/>
      <c r="G10" s="78"/>
      <c r="H10" s="84"/>
      <c r="I10" s="268"/>
    </row>
    <row r="11" spans="1:9" ht="12.75">
      <c r="A11" s="269" t="s">
        <v>41</v>
      </c>
      <c r="B11" s="84"/>
      <c r="C11" s="78" t="s">
        <v>20</v>
      </c>
      <c r="D11" s="84"/>
      <c r="E11" s="78" t="s">
        <v>22</v>
      </c>
      <c r="F11" s="84"/>
      <c r="G11" s="78" t="s">
        <v>23</v>
      </c>
      <c r="H11" s="84"/>
      <c r="I11" s="268" t="s">
        <v>21</v>
      </c>
    </row>
    <row r="12" spans="1:9" ht="18" customHeight="1">
      <c r="A12" s="271"/>
      <c r="B12" s="84"/>
      <c r="C12" s="79"/>
      <c r="D12" s="84"/>
      <c r="E12" s="81"/>
      <c r="F12" s="84"/>
      <c r="G12" s="82"/>
      <c r="H12" s="84"/>
      <c r="I12" s="270"/>
    </row>
    <row r="13" spans="1:9" ht="12.75" customHeight="1">
      <c r="A13" s="272" t="s">
        <v>131</v>
      </c>
      <c r="B13" s="84"/>
      <c r="C13" s="78"/>
      <c r="D13" s="84"/>
      <c r="E13" s="78"/>
      <c r="F13" s="84"/>
      <c r="G13" s="78"/>
      <c r="H13" s="84"/>
      <c r="I13" s="268"/>
    </row>
    <row r="14" spans="1:9" ht="12.75">
      <c r="A14" s="269" t="s">
        <v>108</v>
      </c>
      <c r="B14" s="84"/>
      <c r="C14" s="78"/>
      <c r="D14" s="84"/>
      <c r="E14" s="78"/>
      <c r="F14" s="84"/>
      <c r="G14" s="78"/>
      <c r="H14" s="84"/>
      <c r="I14" s="268"/>
    </row>
    <row r="15" spans="1:9" ht="12.75">
      <c r="A15" s="269"/>
      <c r="B15" s="84"/>
      <c r="C15" s="78"/>
      <c r="D15" s="84"/>
      <c r="E15" s="78"/>
      <c r="F15" s="84"/>
      <c r="G15" s="78"/>
      <c r="H15" s="84"/>
      <c r="I15" s="268"/>
    </row>
    <row r="16" spans="1:9" ht="12.75">
      <c r="A16" s="269"/>
      <c r="B16" s="84"/>
      <c r="C16" s="78"/>
      <c r="D16" s="84"/>
      <c r="E16" s="78"/>
      <c r="F16" s="84"/>
      <c r="G16" s="78"/>
      <c r="H16" s="84"/>
      <c r="I16" s="268"/>
    </row>
    <row r="17" spans="1:9" ht="12.75">
      <c r="A17" s="269"/>
      <c r="B17" s="84"/>
      <c r="C17" s="78"/>
      <c r="D17" s="84"/>
      <c r="E17" s="78"/>
      <c r="F17" s="84"/>
      <c r="G17" s="78"/>
      <c r="H17" s="84"/>
      <c r="I17" s="268"/>
    </row>
    <row r="18" spans="1:9" ht="12.75">
      <c r="A18" s="269"/>
      <c r="B18" s="84"/>
      <c r="C18" s="78"/>
      <c r="D18" s="84"/>
      <c r="E18" s="78"/>
      <c r="F18" s="84"/>
      <c r="G18" s="78"/>
      <c r="H18" s="84"/>
      <c r="I18" s="268"/>
    </row>
    <row r="19" spans="1:9" ht="12.75">
      <c r="A19" s="269"/>
      <c r="B19" s="84"/>
      <c r="C19" s="78"/>
      <c r="D19" s="84"/>
      <c r="E19" s="78"/>
      <c r="F19" s="84"/>
      <c r="G19" s="78"/>
      <c r="H19" s="84"/>
      <c r="I19" s="268"/>
    </row>
    <row r="20" spans="1:9" ht="12.75">
      <c r="A20" s="269" t="s">
        <v>24</v>
      </c>
      <c r="B20" s="84"/>
      <c r="C20" s="78"/>
      <c r="D20" s="84"/>
      <c r="E20" s="78"/>
      <c r="F20" s="84"/>
      <c r="G20" s="78"/>
      <c r="H20" s="84"/>
      <c r="I20" s="268"/>
    </row>
    <row r="21" spans="1:9" ht="12.75">
      <c r="A21" s="269" t="s">
        <v>109</v>
      </c>
      <c r="B21" s="84"/>
      <c r="C21" s="78"/>
      <c r="D21" s="84"/>
      <c r="E21" s="78"/>
      <c r="F21" s="84"/>
      <c r="G21" s="78"/>
      <c r="H21" s="84"/>
      <c r="I21" s="268"/>
    </row>
    <row r="22" spans="1:9" ht="12.75">
      <c r="A22" s="269"/>
      <c r="B22" s="84"/>
      <c r="C22" s="78"/>
      <c r="D22" s="84"/>
      <c r="E22" s="78"/>
      <c r="F22" s="84"/>
      <c r="G22" s="78"/>
      <c r="H22" s="84"/>
      <c r="I22" s="268"/>
    </row>
    <row r="23" spans="1:9" ht="12.75">
      <c r="A23" s="269"/>
      <c r="B23" s="84"/>
      <c r="C23" s="78"/>
      <c r="D23" s="84"/>
      <c r="E23" s="78"/>
      <c r="F23" s="84"/>
      <c r="G23" s="78"/>
      <c r="H23" s="84"/>
      <c r="I23" s="268"/>
    </row>
    <row r="24" spans="1:9" ht="12.75">
      <c r="A24" s="269"/>
      <c r="B24" s="84"/>
      <c r="C24" s="78"/>
      <c r="D24" s="84"/>
      <c r="E24" s="78"/>
      <c r="F24" s="84"/>
      <c r="G24" s="78"/>
      <c r="H24" s="84"/>
      <c r="I24" s="268"/>
    </row>
    <row r="25" spans="1:9" ht="12.75">
      <c r="A25" s="269"/>
      <c r="B25" s="84"/>
      <c r="C25" s="78"/>
      <c r="D25" s="84"/>
      <c r="E25" s="78"/>
      <c r="F25" s="84"/>
      <c r="G25" s="78"/>
      <c r="H25" s="84"/>
      <c r="I25" s="268"/>
    </row>
    <row r="26" spans="1:9" ht="12.75">
      <c r="A26" s="269"/>
      <c r="B26" s="84"/>
      <c r="C26" s="78"/>
      <c r="D26" s="84"/>
      <c r="E26" s="78"/>
      <c r="F26" s="84"/>
      <c r="G26" s="78"/>
      <c r="H26" s="84"/>
      <c r="I26" s="268"/>
    </row>
    <row r="27" spans="1:9" ht="12.75">
      <c r="A27" s="269" t="s">
        <v>25</v>
      </c>
      <c r="B27" s="84"/>
      <c r="C27" s="78"/>
      <c r="D27" s="84"/>
      <c r="E27" s="78"/>
      <c r="F27" s="84"/>
      <c r="G27" s="78"/>
      <c r="H27" s="84"/>
      <c r="I27" s="268"/>
    </row>
    <row r="28" spans="1:9" ht="12.75">
      <c r="A28" s="269"/>
      <c r="B28" s="84"/>
      <c r="C28" s="78"/>
      <c r="D28" s="84"/>
      <c r="E28" s="78"/>
      <c r="F28" s="84"/>
      <c r="G28" s="78"/>
      <c r="H28" s="84"/>
      <c r="I28" s="268"/>
    </row>
    <row r="29" spans="1:9" ht="12.75">
      <c r="A29" s="269"/>
      <c r="B29" s="84"/>
      <c r="C29" s="78"/>
      <c r="D29" s="84"/>
      <c r="E29" s="78"/>
      <c r="F29" s="84"/>
      <c r="G29" s="78"/>
      <c r="H29" s="84"/>
      <c r="I29" s="268"/>
    </row>
    <row r="30" spans="1:9" ht="12.75">
      <c r="A30" s="269"/>
      <c r="B30" s="84"/>
      <c r="C30" s="78"/>
      <c r="D30" s="84"/>
      <c r="E30" s="78"/>
      <c r="F30" s="84"/>
      <c r="G30" s="78"/>
      <c r="H30" s="84"/>
      <c r="I30" s="268"/>
    </row>
    <row r="31" spans="1:9" ht="12.75">
      <c r="A31" s="269"/>
      <c r="B31" s="84"/>
      <c r="C31" s="78"/>
      <c r="D31" s="84"/>
      <c r="E31" s="78"/>
      <c r="F31" s="84"/>
      <c r="G31" s="78"/>
      <c r="H31" s="84"/>
      <c r="I31" s="268"/>
    </row>
    <row r="32" spans="1:9" ht="12.75">
      <c r="A32" s="269"/>
      <c r="B32" s="84"/>
      <c r="C32" s="78"/>
      <c r="D32" s="84"/>
      <c r="E32" s="78"/>
      <c r="F32" s="84"/>
      <c r="G32" s="78"/>
      <c r="H32" s="84"/>
      <c r="I32" s="268"/>
    </row>
    <row r="33" spans="1:9" ht="12.75">
      <c r="A33" s="269" t="s">
        <v>128</v>
      </c>
      <c r="B33" s="84"/>
      <c r="C33" s="78"/>
      <c r="D33" s="84"/>
      <c r="E33" s="78"/>
      <c r="F33" s="84"/>
      <c r="G33" s="78"/>
      <c r="H33" s="84"/>
      <c r="I33" s="268"/>
    </row>
    <row r="34" spans="1:9" ht="12.75">
      <c r="A34" s="269"/>
      <c r="B34" s="84"/>
      <c r="C34" s="78"/>
      <c r="D34" s="84"/>
      <c r="E34" s="78"/>
      <c r="F34" s="84"/>
      <c r="G34" s="78"/>
      <c r="H34" s="84"/>
      <c r="I34" s="268"/>
    </row>
    <row r="35" spans="1:9" ht="12.75">
      <c r="A35" s="269"/>
      <c r="B35" s="84"/>
      <c r="C35" s="78"/>
      <c r="D35" s="84"/>
      <c r="E35" s="78"/>
      <c r="F35" s="84"/>
      <c r="G35" s="78"/>
      <c r="H35" s="84"/>
      <c r="I35" s="268"/>
    </row>
    <row r="36" spans="1:9" ht="12.75">
      <c r="A36" s="269"/>
      <c r="B36" s="84"/>
      <c r="C36" s="78"/>
      <c r="D36" s="84"/>
      <c r="E36" s="78"/>
      <c r="F36" s="84"/>
      <c r="G36" s="78"/>
      <c r="H36" s="84"/>
      <c r="I36" s="268"/>
    </row>
    <row r="37" spans="1:9" ht="12.75">
      <c r="A37" s="269"/>
      <c r="B37" s="84"/>
      <c r="C37" s="78"/>
      <c r="D37" s="84"/>
      <c r="E37" s="78"/>
      <c r="F37" s="84"/>
      <c r="G37" s="78"/>
      <c r="H37" s="84"/>
      <c r="I37" s="268"/>
    </row>
    <row r="38" spans="1:9" ht="12.75">
      <c r="A38" s="269"/>
      <c r="B38" s="84"/>
      <c r="C38" s="78"/>
      <c r="D38" s="84"/>
      <c r="E38" s="78"/>
      <c r="F38" s="84"/>
      <c r="G38" s="78"/>
      <c r="H38" s="84"/>
      <c r="I38" s="268"/>
    </row>
    <row r="39" spans="1:9" ht="12.75">
      <c r="A39" s="269"/>
      <c r="B39" s="84"/>
      <c r="C39" s="78"/>
      <c r="D39" s="84"/>
      <c r="E39" s="78"/>
      <c r="F39" s="84"/>
      <c r="G39" s="78"/>
      <c r="H39" s="84"/>
      <c r="I39" s="268"/>
    </row>
    <row r="40" spans="1:9" ht="12.75">
      <c r="A40" s="269"/>
      <c r="B40" s="84"/>
      <c r="C40" s="78"/>
      <c r="D40" s="84"/>
      <c r="E40" s="78"/>
      <c r="F40" s="84"/>
      <c r="G40" s="78"/>
      <c r="H40" s="84"/>
      <c r="I40" s="268"/>
    </row>
    <row r="41" spans="1:9" ht="12.75">
      <c r="A41" s="269"/>
      <c r="B41" s="84"/>
      <c r="C41" s="78"/>
      <c r="D41" s="84"/>
      <c r="E41" s="78"/>
      <c r="F41" s="84"/>
      <c r="G41" s="78"/>
      <c r="H41" s="84"/>
      <c r="I41" s="268"/>
    </row>
    <row r="42" spans="1:9" ht="12.75">
      <c r="A42" s="269"/>
      <c r="B42" s="84"/>
      <c r="C42" s="78"/>
      <c r="D42" s="84"/>
      <c r="E42" s="78"/>
      <c r="F42" s="84"/>
      <c r="G42" s="78"/>
      <c r="H42" s="84"/>
      <c r="I42" s="268"/>
    </row>
    <row r="43" spans="1:9" ht="12.75">
      <c r="A43" s="269"/>
      <c r="B43" s="84"/>
      <c r="C43" s="78"/>
      <c r="D43" s="84"/>
      <c r="E43" s="78"/>
      <c r="F43" s="84"/>
      <c r="G43" s="78"/>
      <c r="H43" s="84"/>
      <c r="I43" s="268"/>
    </row>
    <row r="44" spans="1:9" ht="11.25" customHeight="1" thickBot="1">
      <c r="A44" s="273"/>
      <c r="B44" s="85"/>
      <c r="C44" s="86"/>
      <c r="D44" s="85"/>
      <c r="E44" s="86"/>
      <c r="F44" s="85"/>
      <c r="G44" s="86"/>
      <c r="H44" s="85"/>
      <c r="I44" s="274"/>
    </row>
    <row r="45" spans="1:9" ht="12.75">
      <c r="A45" s="272" t="s">
        <v>123</v>
      </c>
      <c r="B45" s="84"/>
      <c r="C45" s="78"/>
      <c r="D45" s="84"/>
      <c r="E45" s="78"/>
      <c r="F45" s="84"/>
      <c r="G45" s="78"/>
      <c r="H45" s="84"/>
      <c r="I45" s="268"/>
    </row>
    <row r="46" spans="1:9" ht="9" customHeight="1">
      <c r="A46" s="269"/>
      <c r="B46" s="84"/>
      <c r="C46" s="78"/>
      <c r="D46" s="84"/>
      <c r="E46" s="78"/>
      <c r="F46" s="84"/>
      <c r="G46" s="78"/>
      <c r="H46" s="84"/>
      <c r="I46" s="268"/>
    </row>
    <row r="47" spans="1:9" ht="12.75">
      <c r="A47" s="269" t="s">
        <v>41</v>
      </c>
      <c r="B47" s="84"/>
      <c r="C47" s="79"/>
      <c r="D47" s="80"/>
      <c r="E47" s="79"/>
      <c r="F47" s="84"/>
      <c r="G47" s="78" t="s">
        <v>26</v>
      </c>
      <c r="H47" s="80"/>
      <c r="I47" s="270"/>
    </row>
    <row r="48" spans="1:9" ht="12.75">
      <c r="A48" s="269"/>
      <c r="B48" s="84"/>
      <c r="C48" s="78"/>
      <c r="D48" s="84"/>
      <c r="E48" s="78"/>
      <c r="F48" s="84"/>
      <c r="G48" s="78"/>
      <c r="H48" s="84"/>
      <c r="I48" s="268"/>
    </row>
    <row r="49" spans="1:9" ht="12.75">
      <c r="A49" s="269" t="s">
        <v>134</v>
      </c>
      <c r="B49" s="84"/>
      <c r="C49" s="79"/>
      <c r="D49" s="80"/>
      <c r="E49" s="79"/>
      <c r="F49" s="84"/>
      <c r="G49" s="78" t="s">
        <v>26</v>
      </c>
      <c r="H49" s="80"/>
      <c r="I49" s="270"/>
    </row>
    <row r="50" spans="1:9" ht="12.75">
      <c r="A50" s="269"/>
      <c r="B50" s="84"/>
      <c r="C50" s="78"/>
      <c r="D50" s="84"/>
      <c r="E50" s="78"/>
      <c r="F50" s="84"/>
      <c r="G50" s="78"/>
      <c r="H50" s="84"/>
      <c r="I50" s="268"/>
    </row>
    <row r="51" spans="1:9" ht="12.75">
      <c r="A51" s="269" t="s">
        <v>124</v>
      </c>
      <c r="B51" s="84"/>
      <c r="C51" s="79"/>
      <c r="D51" s="80"/>
      <c r="E51" s="79"/>
      <c r="F51" s="84"/>
      <c r="G51" s="78" t="s">
        <v>26</v>
      </c>
      <c r="H51" s="80"/>
      <c r="I51" s="270"/>
    </row>
    <row r="52" spans="1:9" ht="12.75">
      <c r="A52" s="269"/>
      <c r="B52" s="84"/>
      <c r="C52" s="78"/>
      <c r="D52" s="84"/>
      <c r="E52" s="78"/>
      <c r="F52" s="84"/>
      <c r="G52" s="78"/>
      <c r="H52" s="84"/>
      <c r="I52" s="268"/>
    </row>
    <row r="53" spans="1:9" ht="12.75">
      <c r="A53" s="269" t="s">
        <v>42</v>
      </c>
      <c r="B53" s="84"/>
      <c r="C53" s="79"/>
      <c r="D53" s="80"/>
      <c r="E53" s="79"/>
      <c r="F53" s="84"/>
      <c r="G53" s="78" t="s">
        <v>26</v>
      </c>
      <c r="H53" s="80"/>
      <c r="I53" s="270"/>
    </row>
    <row r="54" spans="1:9" ht="12.75">
      <c r="A54" s="269"/>
      <c r="B54" s="84"/>
      <c r="C54" s="78"/>
      <c r="D54" s="84"/>
      <c r="E54" s="78"/>
      <c r="F54" s="84"/>
      <c r="G54" s="78"/>
      <c r="H54" s="84"/>
      <c r="I54" s="268"/>
    </row>
    <row r="55" spans="1:9" ht="12.75">
      <c r="A55" s="269" t="s">
        <v>132</v>
      </c>
      <c r="B55" s="84"/>
      <c r="C55" s="79"/>
      <c r="D55" s="80"/>
      <c r="E55" s="79"/>
      <c r="F55" s="84"/>
      <c r="G55" s="78" t="s">
        <v>26</v>
      </c>
      <c r="H55" s="80"/>
      <c r="I55" s="270"/>
    </row>
    <row r="56" spans="1:9" ht="12.75">
      <c r="A56" s="269"/>
      <c r="B56" s="84"/>
      <c r="C56" s="78"/>
      <c r="D56" s="84"/>
      <c r="E56" s="78"/>
      <c r="F56" s="84"/>
      <c r="G56" s="78"/>
      <c r="H56" s="84"/>
      <c r="I56" s="268"/>
    </row>
    <row r="57" spans="1:9" ht="12.75">
      <c r="A57" s="271" t="s">
        <v>122</v>
      </c>
      <c r="B57" s="80"/>
      <c r="C57" s="79"/>
      <c r="D57" s="80"/>
      <c r="E57" s="79"/>
      <c r="F57" s="80"/>
      <c r="G57" s="79" t="s">
        <v>26</v>
      </c>
      <c r="H57" s="80"/>
      <c r="I57" s="270"/>
    </row>
  </sheetData>
  <mergeCells count="7">
    <mergeCell ref="B7:I7"/>
    <mergeCell ref="B9:F9"/>
    <mergeCell ref="H9:I9"/>
    <mergeCell ref="A2:I2"/>
    <mergeCell ref="A4:I4"/>
    <mergeCell ref="A5:I5"/>
    <mergeCell ref="A3:I3"/>
  </mergeCells>
  <printOptions/>
  <pageMargins left="0.5" right="0.5" top="0.5" bottom="0.5" header="0.5" footer="0.5"/>
  <pageSetup horizontalDpi="300" verticalDpi="300" orientation="portrait" r:id="rId2"/>
  <headerFooter alignWithMargins="0">
    <oddHeader>&amp;CEXHIBIT A</oddHeader>
  </headerFooter>
  <drawing r:id="rId1"/>
</worksheet>
</file>

<file path=xl/worksheets/sheet3.xml><?xml version="1.0" encoding="utf-8"?>
<worksheet xmlns="http://schemas.openxmlformats.org/spreadsheetml/2006/main" xmlns:r="http://schemas.openxmlformats.org/officeDocument/2006/relationships">
  <dimension ref="B1:N92"/>
  <sheetViews>
    <sheetView zoomScaleSheetLayoutView="75" workbookViewId="0" topLeftCell="A1">
      <selection activeCell="I46" sqref="B46:I92"/>
    </sheetView>
  </sheetViews>
  <sheetFormatPr defaultColWidth="9.140625" defaultRowHeight="12.75"/>
  <cols>
    <col min="1" max="1" width="3.421875" style="6" customWidth="1"/>
    <col min="2" max="2" width="4.421875" style="6" customWidth="1"/>
    <col min="3" max="3" width="12.00390625" style="6" customWidth="1"/>
    <col min="4" max="4" width="11.421875" style="6" bestFit="1" customWidth="1"/>
    <col min="5" max="5" width="12.421875" style="6" customWidth="1"/>
    <col min="6" max="6" width="24.421875" style="6" bestFit="1" customWidth="1"/>
    <col min="7" max="7" width="11.421875" style="6" bestFit="1" customWidth="1"/>
    <col min="8" max="8" width="7.8515625" style="6" customWidth="1"/>
    <col min="9" max="9" width="2.7109375" style="6" customWidth="1"/>
    <col min="10" max="16384" width="9.140625" style="6" customWidth="1"/>
  </cols>
  <sheetData>
    <row r="1" spans="2:9" ht="15">
      <c r="B1" s="377" t="s">
        <v>127</v>
      </c>
      <c r="C1" s="377"/>
      <c r="D1" s="377"/>
      <c r="E1" s="377"/>
      <c r="F1" s="377"/>
      <c r="G1" s="377"/>
      <c r="H1" s="87"/>
      <c r="I1" s="88" t="s">
        <v>125</v>
      </c>
    </row>
    <row r="2" spans="2:9" ht="15">
      <c r="B2" s="377" t="s">
        <v>39</v>
      </c>
      <c r="C2" s="377"/>
      <c r="D2" s="377"/>
      <c r="E2" s="377"/>
      <c r="F2" s="377"/>
      <c r="G2" s="377"/>
      <c r="H2" s="377"/>
      <c r="I2" s="87"/>
    </row>
    <row r="3" spans="2:9" ht="15">
      <c r="B3" s="377" t="s">
        <v>27</v>
      </c>
      <c r="C3" s="377"/>
      <c r="D3" s="377"/>
      <c r="E3" s="377"/>
      <c r="F3" s="377"/>
      <c r="G3" s="377"/>
      <c r="H3" s="377"/>
      <c r="I3" s="87"/>
    </row>
    <row r="4" spans="2:9" ht="14.25">
      <c r="B4" s="87"/>
      <c r="C4" s="87"/>
      <c r="D4" s="87"/>
      <c r="E4" s="87"/>
      <c r="F4" s="87"/>
      <c r="G4" s="87"/>
      <c r="H4" s="87"/>
      <c r="I4" s="87"/>
    </row>
    <row r="5" spans="2:9" ht="15">
      <c r="B5" s="89" t="s">
        <v>28</v>
      </c>
      <c r="C5" s="87"/>
      <c r="D5" s="87"/>
      <c r="E5" s="87"/>
      <c r="F5" s="87"/>
      <c r="G5" s="87"/>
      <c r="H5" s="87"/>
      <c r="I5" s="87"/>
    </row>
    <row r="6" spans="2:9" ht="14.25">
      <c r="B6" s="87"/>
      <c r="C6" s="87"/>
      <c r="D6" s="87"/>
      <c r="E6" s="87"/>
      <c r="F6" s="87"/>
      <c r="G6" s="87"/>
      <c r="H6" s="87"/>
      <c r="I6" s="87"/>
    </row>
    <row r="7" spans="2:9" ht="14.25">
      <c r="B7" s="87"/>
      <c r="C7" s="87"/>
      <c r="D7" s="87"/>
      <c r="E7" s="87"/>
      <c r="F7" s="87"/>
      <c r="G7" s="87"/>
      <c r="H7" s="87"/>
      <c r="I7" s="87"/>
    </row>
    <row r="8" spans="2:9" ht="14.25">
      <c r="B8" s="87"/>
      <c r="C8" s="87"/>
      <c r="D8" s="87"/>
      <c r="E8" s="87"/>
      <c r="F8" s="87"/>
      <c r="G8" s="87"/>
      <c r="H8" s="87"/>
      <c r="I8" s="87"/>
    </row>
    <row r="9" spans="2:9" ht="14.25">
      <c r="B9" s="87"/>
      <c r="C9" s="87"/>
      <c r="D9" s="87"/>
      <c r="E9" s="87"/>
      <c r="F9" s="87"/>
      <c r="G9" s="87"/>
      <c r="H9" s="87"/>
      <c r="I9" s="87"/>
    </row>
    <row r="10" spans="2:9" ht="14.25">
      <c r="B10" s="87"/>
      <c r="C10" s="90"/>
      <c r="D10" s="90"/>
      <c r="E10" s="90"/>
      <c r="F10" s="90"/>
      <c r="G10" s="90"/>
      <c r="H10" s="87"/>
      <c r="I10" s="87"/>
    </row>
    <row r="11" spans="2:9" ht="15">
      <c r="B11" s="87"/>
      <c r="C11" s="368" t="s">
        <v>78</v>
      </c>
      <c r="D11" s="368"/>
      <c r="E11" s="368"/>
      <c r="F11" s="368"/>
      <c r="G11" s="90"/>
      <c r="H11" s="87"/>
      <c r="I11" s="87"/>
    </row>
    <row r="12" spans="2:9" ht="15">
      <c r="B12" s="87"/>
      <c r="C12" s="378" t="s">
        <v>29</v>
      </c>
      <c r="D12" s="378"/>
      <c r="E12" s="378"/>
      <c r="F12" s="378"/>
      <c r="G12" s="87"/>
      <c r="H12" s="87"/>
      <c r="I12" s="87"/>
    </row>
    <row r="13" spans="2:9" ht="14.25">
      <c r="B13" s="87"/>
      <c r="C13" s="87"/>
      <c r="D13" s="87"/>
      <c r="E13" s="87"/>
      <c r="F13" s="87"/>
      <c r="G13" s="87"/>
      <c r="H13" s="87"/>
      <c r="I13" s="87"/>
    </row>
    <row r="14" spans="2:9" ht="14.25">
      <c r="B14" s="87" t="s">
        <v>84</v>
      </c>
      <c r="C14" s="87"/>
      <c r="D14" s="87"/>
      <c r="E14" s="87"/>
      <c r="F14" s="87"/>
      <c r="G14" s="87"/>
      <c r="H14" s="87"/>
      <c r="I14" s="87"/>
    </row>
    <row r="15" spans="2:9" ht="14.25">
      <c r="B15" s="87"/>
      <c r="C15" s="87"/>
      <c r="D15" s="87"/>
      <c r="E15" s="87"/>
      <c r="F15" s="87"/>
      <c r="G15" s="87"/>
      <c r="H15" s="87"/>
      <c r="I15" s="87"/>
    </row>
    <row r="16" spans="2:9" ht="14.25">
      <c r="B16" s="87" t="s">
        <v>107</v>
      </c>
      <c r="C16" s="87"/>
      <c r="D16" s="87"/>
      <c r="E16" s="87"/>
      <c r="F16" s="87"/>
      <c r="G16" s="87"/>
      <c r="H16" s="87"/>
      <c r="I16" s="87"/>
    </row>
    <row r="17" spans="2:9" ht="14.25">
      <c r="B17" s="87"/>
      <c r="C17" s="87"/>
      <c r="D17" s="87"/>
      <c r="E17" s="87"/>
      <c r="F17" s="87"/>
      <c r="G17" s="87"/>
      <c r="H17" s="87"/>
      <c r="I17" s="87"/>
    </row>
    <row r="18" spans="2:9" ht="14.25">
      <c r="B18" s="91"/>
      <c r="C18" s="87"/>
      <c r="D18" s="87"/>
      <c r="E18" s="87"/>
      <c r="F18" s="87"/>
      <c r="G18" s="87"/>
      <c r="H18" s="87"/>
      <c r="I18" s="87"/>
    </row>
    <row r="19" spans="2:9" ht="14.25">
      <c r="B19" s="87"/>
      <c r="C19" s="87"/>
      <c r="D19" s="87"/>
      <c r="E19" s="87"/>
      <c r="F19" s="87"/>
      <c r="G19" s="87"/>
      <c r="H19" s="87"/>
      <c r="I19" s="87"/>
    </row>
    <row r="20" spans="2:9" ht="14.25">
      <c r="B20" s="87"/>
      <c r="C20" s="87"/>
      <c r="D20" s="87"/>
      <c r="E20" s="87"/>
      <c r="F20" s="87"/>
      <c r="G20" s="87"/>
      <c r="H20" s="87"/>
      <c r="I20" s="87"/>
    </row>
    <row r="21" spans="2:9" ht="14.25">
      <c r="B21" s="87"/>
      <c r="C21" s="87"/>
      <c r="D21" s="87"/>
      <c r="E21" s="87"/>
      <c r="F21" s="87"/>
      <c r="G21" s="87"/>
      <c r="H21" s="87"/>
      <c r="I21" s="87"/>
    </row>
    <row r="22" spans="2:9" ht="14.25">
      <c r="B22" s="87"/>
      <c r="C22" s="87"/>
      <c r="D22" s="87"/>
      <c r="E22" s="87"/>
      <c r="F22" s="87"/>
      <c r="G22" s="87"/>
      <c r="H22" s="87"/>
      <c r="I22" s="87"/>
    </row>
    <row r="23" spans="2:9" ht="14.25">
      <c r="B23" s="87"/>
      <c r="C23" s="87"/>
      <c r="D23" s="87"/>
      <c r="E23" s="87"/>
      <c r="F23" s="87"/>
      <c r="G23" s="87"/>
      <c r="H23" s="87"/>
      <c r="I23" s="87"/>
    </row>
    <row r="24" spans="2:9" ht="14.25">
      <c r="B24" s="92"/>
      <c r="C24" s="87"/>
      <c r="D24" s="87"/>
      <c r="E24" s="87"/>
      <c r="F24" s="87"/>
      <c r="G24" s="87"/>
      <c r="H24" s="87"/>
      <c r="I24" s="87"/>
    </row>
    <row r="25" spans="2:9" ht="14.25">
      <c r="B25" s="87"/>
      <c r="C25" s="87"/>
      <c r="D25" s="87"/>
      <c r="E25" s="87"/>
      <c r="F25" s="87"/>
      <c r="G25" s="87"/>
      <c r="H25" s="87"/>
      <c r="I25" s="87"/>
    </row>
    <row r="26" spans="2:9" ht="14.25">
      <c r="B26" s="87"/>
      <c r="C26" s="87"/>
      <c r="D26" s="87"/>
      <c r="E26" s="87"/>
      <c r="F26" s="87"/>
      <c r="G26" s="87"/>
      <c r="H26" s="87"/>
      <c r="I26" s="87"/>
    </row>
    <row r="27" spans="2:9" ht="14.25">
      <c r="B27" s="87"/>
      <c r="C27" s="87"/>
      <c r="D27" s="87"/>
      <c r="E27" s="87"/>
      <c r="F27" s="87"/>
      <c r="G27" s="87"/>
      <c r="H27" s="87"/>
      <c r="I27" s="87"/>
    </row>
    <row r="28" spans="2:9" ht="14.25">
      <c r="B28" s="87"/>
      <c r="C28" s="87"/>
      <c r="D28" s="87"/>
      <c r="E28" s="87"/>
      <c r="F28" s="87"/>
      <c r="G28" s="87"/>
      <c r="H28" s="87"/>
      <c r="I28" s="87"/>
    </row>
    <row r="29" spans="2:9" ht="14.25">
      <c r="B29" s="87"/>
      <c r="C29" s="87"/>
      <c r="D29" s="87"/>
      <c r="E29" s="87"/>
      <c r="F29" s="87"/>
      <c r="G29" s="87"/>
      <c r="H29" s="87"/>
      <c r="I29" s="87"/>
    </row>
    <row r="30" spans="2:9" ht="14.25">
      <c r="B30" s="87"/>
      <c r="C30" s="87"/>
      <c r="D30" s="87"/>
      <c r="E30" s="87"/>
      <c r="F30" s="87"/>
      <c r="G30" s="87"/>
      <c r="H30" s="87"/>
      <c r="I30" s="87"/>
    </row>
    <row r="31" spans="2:9" ht="14.25">
      <c r="B31" s="87"/>
      <c r="C31" s="87"/>
      <c r="D31" s="87"/>
      <c r="E31" s="87"/>
      <c r="F31" s="87"/>
      <c r="G31" s="87"/>
      <c r="H31" s="87"/>
      <c r="I31" s="87"/>
    </row>
    <row r="32" spans="2:13" ht="14.25">
      <c r="B32" s="87"/>
      <c r="C32" s="87"/>
      <c r="D32" s="87"/>
      <c r="E32" s="87"/>
      <c r="F32" s="87"/>
      <c r="G32" s="87"/>
      <c r="H32" s="87"/>
      <c r="I32" s="87"/>
      <c r="M32" s="6" t="s">
        <v>0</v>
      </c>
    </row>
    <row r="33" spans="2:9" ht="14.25">
      <c r="B33" s="87"/>
      <c r="C33" s="87"/>
      <c r="D33" s="87"/>
      <c r="E33" s="87"/>
      <c r="F33" s="87"/>
      <c r="G33" s="87"/>
      <c r="H33" s="87"/>
      <c r="I33" s="87"/>
    </row>
    <row r="34" spans="2:9" ht="14.25">
      <c r="B34" s="87"/>
      <c r="C34" s="87"/>
      <c r="D34" s="87"/>
      <c r="E34" s="87"/>
      <c r="F34" s="87"/>
      <c r="G34" s="87"/>
      <c r="H34" s="87"/>
      <c r="I34" s="87"/>
    </row>
    <row r="35" spans="2:9" ht="14.25">
      <c r="B35" s="87"/>
      <c r="C35" s="87"/>
      <c r="D35" s="87"/>
      <c r="E35" s="87"/>
      <c r="F35" s="87"/>
      <c r="G35" s="87"/>
      <c r="H35" s="87"/>
      <c r="I35" s="87"/>
    </row>
    <row r="36" spans="2:9" ht="14.25">
      <c r="B36" s="87"/>
      <c r="C36" s="87"/>
      <c r="D36" s="87"/>
      <c r="E36" s="87"/>
      <c r="F36" s="87"/>
      <c r="G36" s="87"/>
      <c r="H36" s="87"/>
      <c r="I36" s="87"/>
    </row>
    <row r="37" spans="2:9" ht="14.25">
      <c r="B37" s="87"/>
      <c r="C37" s="87"/>
      <c r="D37" s="87"/>
      <c r="E37" s="87"/>
      <c r="F37" s="87"/>
      <c r="G37" s="87"/>
      <c r="H37" s="87"/>
      <c r="I37" s="87"/>
    </row>
    <row r="38" spans="2:9" ht="14.25">
      <c r="B38" s="87"/>
      <c r="C38" s="87"/>
      <c r="D38" s="87"/>
      <c r="E38" s="87"/>
      <c r="F38" s="87"/>
      <c r="G38" s="87"/>
      <c r="H38" s="87"/>
      <c r="I38" s="87"/>
    </row>
    <row r="39" spans="2:9" ht="14.25">
      <c r="B39" s="87"/>
      <c r="C39" s="87"/>
      <c r="D39" s="87"/>
      <c r="E39" s="87"/>
      <c r="F39" s="87"/>
      <c r="G39" s="87"/>
      <c r="H39" s="87"/>
      <c r="I39" s="87"/>
    </row>
    <row r="40" spans="2:9" ht="14.25">
      <c r="B40" s="87"/>
      <c r="C40" s="87"/>
      <c r="D40" s="87"/>
      <c r="E40" s="87"/>
      <c r="F40" s="87"/>
      <c r="G40" s="87"/>
      <c r="H40" s="87"/>
      <c r="I40" s="87"/>
    </row>
    <row r="41" spans="2:9" ht="14.25">
      <c r="B41" s="87"/>
      <c r="C41" s="87"/>
      <c r="D41" s="87"/>
      <c r="E41" s="87"/>
      <c r="F41" s="87"/>
      <c r="G41" s="87"/>
      <c r="H41" s="87"/>
      <c r="I41" s="87"/>
    </row>
    <row r="42" spans="2:9" ht="14.25">
      <c r="B42" s="87"/>
      <c r="C42" s="87"/>
      <c r="D42" s="87"/>
      <c r="E42" s="87"/>
      <c r="F42" s="87"/>
      <c r="G42" s="87"/>
      <c r="H42" s="87"/>
      <c r="I42" s="87"/>
    </row>
    <row r="43" spans="2:9" ht="14.25">
      <c r="B43" s="87"/>
      <c r="C43" s="87"/>
      <c r="D43" s="87"/>
      <c r="E43" s="87"/>
      <c r="F43" s="87"/>
      <c r="G43" s="87"/>
      <c r="H43" s="87"/>
      <c r="I43" s="87"/>
    </row>
    <row r="44" spans="2:9" ht="14.25">
      <c r="B44" s="87"/>
      <c r="C44" s="87"/>
      <c r="D44" s="87"/>
      <c r="E44" s="87"/>
      <c r="F44" s="87"/>
      <c r="G44" s="87"/>
      <c r="H44" s="87"/>
      <c r="I44" s="87"/>
    </row>
    <row r="45" spans="2:9" ht="11.25" customHeight="1">
      <c r="B45" s="87"/>
      <c r="C45" s="87"/>
      <c r="D45" s="87"/>
      <c r="E45" s="87"/>
      <c r="F45" s="87"/>
      <c r="G45" s="87"/>
      <c r="H45" s="87"/>
      <c r="I45" s="87"/>
    </row>
    <row r="46" spans="2:9" ht="12.75" customHeight="1">
      <c r="B46" s="87"/>
      <c r="C46" s="87"/>
      <c r="D46" s="87"/>
      <c r="E46" s="87"/>
      <c r="F46" s="87"/>
      <c r="G46" s="87"/>
      <c r="H46" s="87"/>
      <c r="I46" s="88" t="s">
        <v>126</v>
      </c>
    </row>
    <row r="47" spans="2:8" ht="12.75" customHeight="1">
      <c r="B47" s="87"/>
      <c r="C47" s="87"/>
      <c r="D47" s="87"/>
      <c r="E47" s="87"/>
      <c r="F47" s="87"/>
      <c r="G47" s="87"/>
      <c r="H47" s="87"/>
    </row>
    <row r="48" spans="2:9" ht="14.25">
      <c r="B48" s="87"/>
      <c r="C48" s="87"/>
      <c r="D48" s="87"/>
      <c r="E48" s="87"/>
      <c r="F48" s="87"/>
      <c r="G48" s="87"/>
      <c r="H48" s="87"/>
      <c r="I48" s="87"/>
    </row>
    <row r="49" spans="2:9" ht="14.25">
      <c r="B49" s="87"/>
      <c r="C49" s="87"/>
      <c r="D49" s="87"/>
      <c r="E49" s="87"/>
      <c r="F49" s="87"/>
      <c r="G49" s="87"/>
      <c r="H49" s="87"/>
      <c r="I49" s="87"/>
    </row>
    <row r="50" spans="2:9" ht="14.25">
      <c r="B50" s="87"/>
      <c r="C50" s="87"/>
      <c r="D50" s="87"/>
      <c r="E50" s="87"/>
      <c r="F50" s="87"/>
      <c r="G50" s="87"/>
      <c r="H50" s="87"/>
      <c r="I50" s="87"/>
    </row>
    <row r="51" spans="2:9" ht="15">
      <c r="B51" s="89" t="s">
        <v>79</v>
      </c>
      <c r="C51" s="87"/>
      <c r="D51" s="87"/>
      <c r="E51" s="87"/>
      <c r="F51" s="87"/>
      <c r="G51" s="87"/>
      <c r="H51" s="87"/>
      <c r="I51" s="87"/>
    </row>
    <row r="52" spans="2:9" ht="9" customHeight="1">
      <c r="B52" s="87"/>
      <c r="C52" s="87"/>
      <c r="D52" s="87"/>
      <c r="E52" s="87"/>
      <c r="F52" s="87"/>
      <c r="G52" s="87"/>
      <c r="H52" s="87"/>
      <c r="I52" s="87"/>
    </row>
    <row r="53" spans="2:9" ht="14.25">
      <c r="B53" s="87"/>
      <c r="C53" s="87"/>
      <c r="D53" s="87"/>
      <c r="E53" s="87"/>
      <c r="F53" s="87"/>
      <c r="G53" s="87"/>
      <c r="H53" s="87"/>
      <c r="I53" s="87"/>
    </row>
    <row r="54" spans="2:9" ht="14.25">
      <c r="B54" s="87"/>
      <c r="C54" s="87"/>
      <c r="D54" s="87"/>
      <c r="E54" s="87"/>
      <c r="F54" s="87"/>
      <c r="G54" s="87"/>
      <c r="H54" s="87"/>
      <c r="I54" s="87"/>
    </row>
    <row r="55" spans="2:9" ht="14.25">
      <c r="B55" s="87"/>
      <c r="C55" s="87"/>
      <c r="D55" s="87"/>
      <c r="E55" s="87"/>
      <c r="F55" s="87"/>
      <c r="G55" s="87"/>
      <c r="H55" s="87"/>
      <c r="I55" s="87"/>
    </row>
    <row r="56" spans="2:9" ht="14.25">
      <c r="B56" s="87"/>
      <c r="C56" s="87"/>
      <c r="D56" s="87"/>
      <c r="E56" s="87"/>
      <c r="F56" s="87"/>
      <c r="G56" s="87"/>
      <c r="H56" s="87"/>
      <c r="I56" s="87"/>
    </row>
    <row r="57" spans="2:9" ht="10.5" customHeight="1">
      <c r="B57" s="87"/>
      <c r="C57" s="87"/>
      <c r="D57" s="87"/>
      <c r="E57" s="87"/>
      <c r="F57" s="87"/>
      <c r="G57" s="87"/>
      <c r="H57" s="87"/>
      <c r="I57" s="87"/>
    </row>
    <row r="58" spans="2:9" ht="14.25">
      <c r="B58" s="87"/>
      <c r="C58" s="87"/>
      <c r="D58" s="92" t="s">
        <v>35</v>
      </c>
      <c r="E58" s="87"/>
      <c r="F58" s="87"/>
      <c r="G58" s="92" t="s">
        <v>36</v>
      </c>
      <c r="H58" s="87"/>
      <c r="I58" s="87"/>
    </row>
    <row r="59" spans="2:9" ht="14.25">
      <c r="B59" s="87"/>
      <c r="C59" s="87"/>
      <c r="D59" s="92" t="s">
        <v>110</v>
      </c>
      <c r="E59" s="87"/>
      <c r="F59" s="87"/>
      <c r="G59" s="92" t="s">
        <v>37</v>
      </c>
      <c r="H59" s="87"/>
      <c r="I59" s="87"/>
    </row>
    <row r="60" spans="2:9" ht="14.25">
      <c r="B60" s="87"/>
      <c r="C60" s="87"/>
      <c r="D60" s="87"/>
      <c r="E60" s="87"/>
      <c r="F60" s="87"/>
      <c r="G60" s="87"/>
      <c r="H60" s="87"/>
      <c r="I60" s="87"/>
    </row>
    <row r="61" spans="2:9" ht="14.25">
      <c r="B61" s="87" t="s">
        <v>30</v>
      </c>
      <c r="C61" s="87"/>
      <c r="D61" s="93">
        <v>128000</v>
      </c>
      <c r="E61" s="87"/>
      <c r="F61" s="87" t="s">
        <v>33</v>
      </c>
      <c r="G61" s="93">
        <v>126000</v>
      </c>
      <c r="H61" s="87"/>
      <c r="I61" s="87"/>
    </row>
    <row r="62" spans="2:9" ht="12" customHeight="1">
      <c r="B62" s="87"/>
      <c r="C62" s="87"/>
      <c r="D62" s="94"/>
      <c r="E62" s="87"/>
      <c r="F62" s="87"/>
      <c r="G62" s="95"/>
      <c r="H62" s="87"/>
      <c r="I62" s="87"/>
    </row>
    <row r="63" spans="2:9" ht="14.25">
      <c r="B63" s="87" t="s">
        <v>31</v>
      </c>
      <c r="C63" s="87"/>
      <c r="D63" s="96">
        <v>-120000</v>
      </c>
      <c r="E63" s="87"/>
      <c r="F63" s="87" t="s">
        <v>83</v>
      </c>
      <c r="G63" s="96">
        <f>-D65</f>
        <v>-8000</v>
      </c>
      <c r="H63" s="87"/>
      <c r="I63" s="87"/>
    </row>
    <row r="64" spans="2:9" ht="12" customHeight="1">
      <c r="B64" s="87"/>
      <c r="C64" s="87"/>
      <c r="D64" s="94"/>
      <c r="E64" s="87"/>
      <c r="F64" s="87"/>
      <c r="G64" s="95"/>
      <c r="H64" s="87"/>
      <c r="I64" s="87"/>
    </row>
    <row r="65" spans="2:9" ht="17.25" customHeight="1" thickBot="1">
      <c r="B65" s="87" t="s">
        <v>32</v>
      </c>
      <c r="C65" s="87"/>
      <c r="D65" s="97">
        <f>SUM(D61:D63)</f>
        <v>8000</v>
      </c>
      <c r="E65" s="87"/>
      <c r="F65" s="87" t="s">
        <v>34</v>
      </c>
      <c r="G65" s="97">
        <f>SUM(G61:G63)</f>
        <v>118000</v>
      </c>
      <c r="H65" s="87"/>
      <c r="I65" s="87"/>
    </row>
    <row r="66" spans="2:9" ht="15" thickTop="1">
      <c r="B66" s="87"/>
      <c r="C66" s="87"/>
      <c r="D66" s="87"/>
      <c r="E66" s="87"/>
      <c r="F66" s="87"/>
      <c r="G66" s="87"/>
      <c r="H66" s="87"/>
      <c r="I66" s="87"/>
    </row>
    <row r="67" spans="2:9" ht="14.25">
      <c r="B67" s="87"/>
      <c r="C67" s="87"/>
      <c r="D67" s="87"/>
      <c r="E67" s="87"/>
      <c r="F67" s="87"/>
      <c r="G67" s="87"/>
      <c r="H67" s="87"/>
      <c r="I67" s="87"/>
    </row>
    <row r="68" spans="2:9" ht="14.25">
      <c r="B68" s="87"/>
      <c r="C68" s="87"/>
      <c r="D68" s="87"/>
      <c r="E68" s="87"/>
      <c r="F68" s="87"/>
      <c r="G68" s="87"/>
      <c r="H68" s="87"/>
      <c r="I68" s="87"/>
    </row>
    <row r="69" spans="2:14" ht="14.25">
      <c r="B69" s="87"/>
      <c r="C69" s="87"/>
      <c r="D69" s="87"/>
      <c r="E69" s="87"/>
      <c r="F69" s="87"/>
      <c r="G69" s="87"/>
      <c r="H69" s="87"/>
      <c r="I69" s="87"/>
      <c r="N69" s="7"/>
    </row>
    <row r="70" spans="2:9" ht="14.25">
      <c r="B70" s="87"/>
      <c r="C70" s="87"/>
      <c r="D70" s="87"/>
      <c r="E70" s="87"/>
      <c r="F70" s="87"/>
      <c r="G70" s="87"/>
      <c r="H70" s="87"/>
      <c r="I70" s="87"/>
    </row>
    <row r="71" spans="2:9" ht="10.5" customHeight="1">
      <c r="B71" s="87"/>
      <c r="C71" s="87"/>
      <c r="D71" s="87"/>
      <c r="E71" s="87"/>
      <c r="F71" s="87"/>
      <c r="G71" s="87"/>
      <c r="H71" s="87"/>
      <c r="I71" s="87"/>
    </row>
    <row r="72" spans="2:9" ht="15">
      <c r="B72" s="89" t="s">
        <v>80</v>
      </c>
      <c r="C72" s="87"/>
      <c r="D72" s="87"/>
      <c r="E72" s="87"/>
      <c r="F72" s="87"/>
      <c r="G72" s="87"/>
      <c r="H72" s="87"/>
      <c r="I72" s="87"/>
    </row>
    <row r="73" spans="2:9" ht="15">
      <c r="B73" s="89"/>
      <c r="C73" s="87"/>
      <c r="D73" s="87"/>
      <c r="E73" s="87"/>
      <c r="F73" s="87"/>
      <c r="G73" s="87"/>
      <c r="H73" s="87"/>
      <c r="I73" s="87"/>
    </row>
    <row r="74" spans="2:9" ht="15">
      <c r="B74" s="89"/>
      <c r="C74" s="87"/>
      <c r="D74" s="87"/>
      <c r="E74" s="87"/>
      <c r="F74" s="87"/>
      <c r="G74" s="87"/>
      <c r="H74" s="87"/>
      <c r="I74" s="87"/>
    </row>
    <row r="75" spans="2:9" ht="15">
      <c r="B75" s="89"/>
      <c r="C75" s="87"/>
      <c r="D75" s="87"/>
      <c r="E75" s="87"/>
      <c r="F75" s="87"/>
      <c r="G75" s="87"/>
      <c r="H75" s="87"/>
      <c r="I75" s="87"/>
    </row>
    <row r="76" spans="2:9" ht="15">
      <c r="B76" s="89"/>
      <c r="C76" s="87"/>
      <c r="D76" s="87"/>
      <c r="E76" s="87"/>
      <c r="F76" s="87"/>
      <c r="G76" s="87"/>
      <c r="H76" s="87"/>
      <c r="I76" s="87"/>
    </row>
    <row r="77" spans="2:9" ht="14.25">
      <c r="B77" s="87"/>
      <c r="C77" s="87"/>
      <c r="D77" s="87"/>
      <c r="E77" s="87"/>
      <c r="F77" s="87"/>
      <c r="G77" s="87"/>
      <c r="H77" s="87"/>
      <c r="I77" s="87"/>
    </row>
    <row r="78" spans="2:9" ht="14.25">
      <c r="B78" s="87"/>
      <c r="C78" s="87"/>
      <c r="D78" s="87"/>
      <c r="E78" s="87"/>
      <c r="F78" s="87"/>
      <c r="G78" s="87"/>
      <c r="H78" s="87"/>
      <c r="I78" s="87"/>
    </row>
    <row r="79" spans="2:9" ht="14.25">
      <c r="B79" s="87"/>
      <c r="C79" s="87"/>
      <c r="D79" s="92" t="s">
        <v>35</v>
      </c>
      <c r="E79" s="87"/>
      <c r="F79" s="87"/>
      <c r="G79" s="92" t="s">
        <v>36</v>
      </c>
      <c r="H79" s="87"/>
      <c r="I79" s="87"/>
    </row>
    <row r="80" spans="2:9" ht="14.25">
      <c r="B80" s="87"/>
      <c r="C80" s="87"/>
      <c r="D80" s="92" t="s">
        <v>110</v>
      </c>
      <c r="E80" s="87"/>
      <c r="F80" s="87"/>
      <c r="G80" s="92" t="s">
        <v>37</v>
      </c>
      <c r="H80" s="87"/>
      <c r="I80" s="87"/>
    </row>
    <row r="81" spans="2:9" ht="12" customHeight="1">
      <c r="B81" s="87"/>
      <c r="C81" s="87"/>
      <c r="D81" s="87"/>
      <c r="E81" s="87"/>
      <c r="F81" s="87"/>
      <c r="G81" s="87"/>
      <c r="H81" s="87"/>
      <c r="I81" s="87"/>
    </row>
    <row r="82" spans="2:9" ht="14.25">
      <c r="B82" s="87" t="s">
        <v>30</v>
      </c>
      <c r="C82" s="87"/>
      <c r="D82" s="93">
        <v>128000</v>
      </c>
      <c r="E82" s="87"/>
      <c r="F82" s="87" t="s">
        <v>33</v>
      </c>
      <c r="G82" s="93">
        <v>142800</v>
      </c>
      <c r="H82" s="87"/>
      <c r="I82" s="87"/>
    </row>
    <row r="83" spans="2:9" ht="12" customHeight="1">
      <c r="B83" s="87"/>
      <c r="C83" s="87"/>
      <c r="D83" s="94"/>
      <c r="E83" s="87"/>
      <c r="F83" s="87"/>
      <c r="G83" s="95"/>
      <c r="H83" s="87"/>
      <c r="I83" s="87"/>
    </row>
    <row r="84" spans="2:9" ht="14.25">
      <c r="B84" s="87" t="s">
        <v>31</v>
      </c>
      <c r="C84" s="87"/>
      <c r="D84" s="96">
        <v>-136000</v>
      </c>
      <c r="E84" s="87"/>
      <c r="F84" s="87" t="s">
        <v>82</v>
      </c>
      <c r="G84" s="96">
        <f>-D86</f>
        <v>8000</v>
      </c>
      <c r="H84" s="87"/>
      <c r="I84" s="87"/>
    </row>
    <row r="85" spans="2:9" ht="12" customHeight="1">
      <c r="B85" s="87"/>
      <c r="C85" s="87"/>
      <c r="D85" s="94"/>
      <c r="E85" s="87"/>
      <c r="F85" s="87"/>
      <c r="G85" s="95"/>
      <c r="H85" s="87"/>
      <c r="I85" s="87"/>
    </row>
    <row r="86" spans="2:9" ht="17.25" customHeight="1" thickBot="1">
      <c r="B86" s="87" t="s">
        <v>81</v>
      </c>
      <c r="C86" s="87"/>
      <c r="D86" s="97">
        <f>SUM(D82:D84)</f>
        <v>-8000</v>
      </c>
      <c r="E86" s="87"/>
      <c r="F86" s="87" t="s">
        <v>34</v>
      </c>
      <c r="G86" s="97">
        <f>SUM(G82:G84)</f>
        <v>150800</v>
      </c>
      <c r="H86" s="87"/>
      <c r="I86" s="87"/>
    </row>
    <row r="87" spans="2:9" ht="15" thickTop="1">
      <c r="B87" s="87"/>
      <c r="C87" s="87"/>
      <c r="D87" s="87"/>
      <c r="E87" s="87"/>
      <c r="F87" s="87"/>
      <c r="G87" s="87"/>
      <c r="H87" s="87"/>
      <c r="I87" s="87"/>
    </row>
    <row r="88" spans="2:9" ht="14.25">
      <c r="B88" s="87"/>
      <c r="C88" s="87"/>
      <c r="D88" s="87"/>
      <c r="E88" s="87"/>
      <c r="F88" s="87"/>
      <c r="G88" s="87"/>
      <c r="H88" s="87"/>
      <c r="I88" s="87"/>
    </row>
    <row r="89" spans="2:9" ht="14.25">
      <c r="B89" s="87"/>
      <c r="C89" s="87"/>
      <c r="D89" s="87"/>
      <c r="E89" s="87"/>
      <c r="F89" s="87"/>
      <c r="G89" s="87"/>
      <c r="H89" s="87"/>
      <c r="I89" s="87"/>
    </row>
    <row r="90" spans="2:9" ht="14.25">
      <c r="B90" s="87"/>
      <c r="C90" s="87"/>
      <c r="D90" s="87"/>
      <c r="E90" s="87"/>
      <c r="F90" s="87"/>
      <c r="G90" s="87"/>
      <c r="H90" s="87"/>
      <c r="I90" s="87"/>
    </row>
    <row r="91" spans="2:9" ht="14.25">
      <c r="B91" s="87"/>
      <c r="C91" s="87"/>
      <c r="D91" s="87"/>
      <c r="E91" s="87"/>
      <c r="F91" s="87"/>
      <c r="G91" s="87"/>
      <c r="H91" s="87"/>
      <c r="I91" s="87"/>
    </row>
    <row r="92" spans="2:9" ht="14.25">
      <c r="B92" s="87"/>
      <c r="C92" s="87"/>
      <c r="D92" s="87"/>
      <c r="E92" s="87"/>
      <c r="F92" s="87"/>
      <c r="G92" s="87"/>
      <c r="H92" s="87"/>
      <c r="I92" s="87"/>
    </row>
  </sheetData>
  <mergeCells count="5">
    <mergeCell ref="B1:G1"/>
    <mergeCell ref="C12:F12"/>
    <mergeCell ref="B2:H2"/>
    <mergeCell ref="B3:H3"/>
    <mergeCell ref="C11:F11"/>
  </mergeCells>
  <printOptions/>
  <pageMargins left="1" right="0.75" top="1" bottom="1" header="0.5" footer="0.5"/>
  <pageSetup horizontalDpi="300" verticalDpi="300" orientation="portrait" r:id="rId2"/>
  <rowBreaks count="1" manualBreakCount="1">
    <brk id="45" min="1" max="8" man="1"/>
  </rowBreaks>
  <drawing r:id="rId1"/>
</worksheet>
</file>

<file path=xl/worksheets/sheet4.xml><?xml version="1.0" encoding="utf-8"?>
<worksheet xmlns="http://schemas.openxmlformats.org/spreadsheetml/2006/main" xmlns:r="http://schemas.openxmlformats.org/officeDocument/2006/relationships">
  <dimension ref="A1:L50"/>
  <sheetViews>
    <sheetView workbookViewId="0" topLeftCell="A10">
      <selection activeCell="I50" sqref="A1:I50"/>
    </sheetView>
  </sheetViews>
  <sheetFormatPr defaultColWidth="9.140625" defaultRowHeight="12.75"/>
  <cols>
    <col min="1" max="1" width="2.8515625" style="0" customWidth="1"/>
    <col min="2" max="2" width="13.00390625" style="0" customWidth="1"/>
    <col min="3" max="3" width="10.140625" style="0" customWidth="1"/>
    <col min="4" max="4" width="9.00390625" style="0" customWidth="1"/>
    <col min="5" max="5" width="10.7109375" style="0" customWidth="1"/>
    <col min="6" max="6" width="12.421875" style="0" customWidth="1"/>
    <col min="7" max="7" width="9.7109375" style="2" bestFit="1" customWidth="1"/>
    <col min="8" max="8" width="12.140625" style="0" customWidth="1"/>
    <col min="9" max="9" width="10.57421875" style="0" customWidth="1"/>
    <col min="10" max="10" width="4.28125" style="0" customWidth="1"/>
  </cols>
  <sheetData>
    <row r="1" spans="1:12" ht="14.25" customHeight="1">
      <c r="A1" s="371" t="s">
        <v>17</v>
      </c>
      <c r="B1" s="371"/>
      <c r="C1" s="371"/>
      <c r="D1" s="371"/>
      <c r="E1" s="371"/>
      <c r="F1" s="371"/>
      <c r="G1" s="371"/>
      <c r="H1" s="371"/>
      <c r="I1" s="371"/>
      <c r="J1" s="5"/>
      <c r="K1" s="5"/>
      <c r="L1" s="5"/>
    </row>
    <row r="2" spans="1:9" ht="14.25">
      <c r="A2" s="371" t="s">
        <v>39</v>
      </c>
      <c r="B2" s="371"/>
      <c r="C2" s="371"/>
      <c r="D2" s="371"/>
      <c r="E2" s="371"/>
      <c r="F2" s="371"/>
      <c r="G2" s="371"/>
      <c r="H2" s="371"/>
      <c r="I2" s="371"/>
    </row>
    <row r="3" spans="1:9" ht="14.25">
      <c r="A3" s="371" t="s">
        <v>56</v>
      </c>
      <c r="B3" s="371"/>
      <c r="C3" s="371"/>
      <c r="D3" s="371"/>
      <c r="E3" s="371"/>
      <c r="F3" s="371"/>
      <c r="G3" s="371"/>
      <c r="H3" s="371"/>
      <c r="I3" s="371"/>
    </row>
    <row r="4" spans="1:9" ht="12.75">
      <c r="A4" s="77"/>
      <c r="B4" s="77"/>
      <c r="C4" s="77"/>
      <c r="D4" s="77"/>
      <c r="E4" s="77"/>
      <c r="F4" s="77"/>
      <c r="G4" s="99"/>
      <c r="H4" s="77"/>
      <c r="I4" s="77"/>
    </row>
    <row r="5" spans="1:9" ht="12.75">
      <c r="A5" s="77"/>
      <c r="B5" s="77"/>
      <c r="C5" s="77"/>
      <c r="D5" s="77"/>
      <c r="E5" s="77"/>
      <c r="F5" s="77"/>
      <c r="G5" s="99"/>
      <c r="H5" s="77"/>
      <c r="I5" s="77"/>
    </row>
    <row r="6" spans="1:9" ht="12.75">
      <c r="A6" s="77"/>
      <c r="B6" s="77"/>
      <c r="C6" s="77"/>
      <c r="D6" s="77"/>
      <c r="E6" s="77"/>
      <c r="F6" s="77"/>
      <c r="G6" s="99"/>
      <c r="H6" s="77"/>
      <c r="I6" s="77"/>
    </row>
    <row r="7" spans="1:9" ht="12.75">
      <c r="A7" s="77"/>
      <c r="B7" s="77"/>
      <c r="C7" s="77"/>
      <c r="D7" s="77"/>
      <c r="E7" s="77"/>
      <c r="F7" s="77"/>
      <c r="G7" s="99"/>
      <c r="H7" s="77"/>
      <c r="I7" s="77"/>
    </row>
    <row r="8" spans="1:9" ht="12.75">
      <c r="A8" s="77"/>
      <c r="B8" s="77"/>
      <c r="C8" s="77"/>
      <c r="D8" s="77"/>
      <c r="E8" s="77"/>
      <c r="F8" s="77"/>
      <c r="G8" s="99"/>
      <c r="H8" s="77"/>
      <c r="I8" s="77"/>
    </row>
    <row r="9" spans="1:9" ht="12.75">
      <c r="A9" s="77"/>
      <c r="B9" s="77"/>
      <c r="C9" s="77"/>
      <c r="D9" s="77"/>
      <c r="E9" s="77"/>
      <c r="F9" s="77"/>
      <c r="G9" s="99"/>
      <c r="H9" s="77"/>
      <c r="I9" s="77"/>
    </row>
    <row r="10" spans="1:9" ht="12.75">
      <c r="A10" s="77"/>
      <c r="B10" s="77"/>
      <c r="C10" s="77"/>
      <c r="D10" s="77"/>
      <c r="E10" s="77"/>
      <c r="F10" s="77"/>
      <c r="G10" s="99"/>
      <c r="H10" s="77"/>
      <c r="I10" s="77"/>
    </row>
    <row r="11" spans="1:9" ht="12.75">
      <c r="A11" s="77"/>
      <c r="B11" s="77"/>
      <c r="C11" s="77"/>
      <c r="D11" s="77"/>
      <c r="E11" s="77"/>
      <c r="F11" s="77"/>
      <c r="G11" s="99"/>
      <c r="H11" s="77"/>
      <c r="I11" s="77"/>
    </row>
    <row r="12" spans="1:9" ht="12.75">
      <c r="A12" s="83" t="s">
        <v>85</v>
      </c>
      <c r="B12" s="77"/>
      <c r="C12" s="77"/>
      <c r="D12" s="77"/>
      <c r="E12" s="77"/>
      <c r="F12" s="77"/>
      <c r="G12" s="99"/>
      <c r="H12" s="77"/>
      <c r="I12" s="77"/>
    </row>
    <row r="13" spans="1:9" ht="12.75">
      <c r="A13" s="77"/>
      <c r="B13" s="77"/>
      <c r="C13" s="77"/>
      <c r="D13" s="77"/>
      <c r="E13" s="77"/>
      <c r="F13" s="77"/>
      <c r="G13" s="99"/>
      <c r="H13" s="77"/>
      <c r="I13" s="77"/>
    </row>
    <row r="14" spans="1:9" ht="12.75">
      <c r="A14" s="77"/>
      <c r="B14" s="77"/>
      <c r="C14" s="77"/>
      <c r="D14" s="77"/>
      <c r="E14" s="77"/>
      <c r="F14" s="77"/>
      <c r="G14" s="99"/>
      <c r="H14" s="77"/>
      <c r="I14" s="77"/>
    </row>
    <row r="15" spans="1:9" ht="12.75">
      <c r="A15" s="77"/>
      <c r="B15" s="77"/>
      <c r="C15" s="77"/>
      <c r="D15" s="77"/>
      <c r="E15" s="77"/>
      <c r="F15" s="77"/>
      <c r="G15" s="99"/>
      <c r="H15" s="77"/>
      <c r="I15" s="77"/>
    </row>
    <row r="16" spans="1:9" ht="12.75">
      <c r="A16" s="77"/>
      <c r="B16" s="77"/>
      <c r="C16" s="77"/>
      <c r="D16" s="77"/>
      <c r="E16" s="77"/>
      <c r="F16" s="77"/>
      <c r="G16" s="99"/>
      <c r="H16" s="77"/>
      <c r="I16" s="77"/>
    </row>
    <row r="17" spans="1:9" ht="12.75">
      <c r="A17" s="77"/>
      <c r="B17" s="77"/>
      <c r="C17" s="77"/>
      <c r="D17" s="77"/>
      <c r="E17" s="77"/>
      <c r="F17" s="77"/>
      <c r="G17" s="99"/>
      <c r="H17" s="77"/>
      <c r="I17" s="77"/>
    </row>
    <row r="18" spans="1:9" ht="12.75">
      <c r="A18" s="77"/>
      <c r="B18" s="77"/>
      <c r="C18" s="77"/>
      <c r="D18" s="77"/>
      <c r="E18" s="77"/>
      <c r="F18" s="77"/>
      <c r="G18" s="99"/>
      <c r="H18" s="77"/>
      <c r="I18" s="77"/>
    </row>
    <row r="19" spans="1:9" ht="12.75">
      <c r="A19" s="77" t="s">
        <v>57</v>
      </c>
      <c r="B19" s="77" t="s">
        <v>68</v>
      </c>
      <c r="C19" s="77"/>
      <c r="D19" s="77"/>
      <c r="E19" s="77"/>
      <c r="F19" s="77"/>
      <c r="G19" s="99"/>
      <c r="H19" s="77"/>
      <c r="I19" s="77"/>
    </row>
    <row r="20" spans="1:9" ht="12.75">
      <c r="A20" s="77"/>
      <c r="B20" s="77"/>
      <c r="C20" s="77"/>
      <c r="D20" s="77"/>
      <c r="E20" s="77"/>
      <c r="F20" s="77"/>
      <c r="G20" s="99"/>
      <c r="H20" s="77"/>
      <c r="I20" s="77"/>
    </row>
    <row r="21" spans="1:9" ht="12.75">
      <c r="A21" s="77"/>
      <c r="B21" s="77" t="s">
        <v>102</v>
      </c>
      <c r="C21" s="77"/>
      <c r="D21" s="77"/>
      <c r="E21" s="77"/>
      <c r="F21" s="77"/>
      <c r="G21" s="99">
        <f>37.5*38</f>
        <v>1425</v>
      </c>
      <c r="H21" s="77" t="s">
        <v>63</v>
      </c>
      <c r="I21" s="77"/>
    </row>
    <row r="22" spans="1:9" ht="12.75">
      <c r="A22" s="77"/>
      <c r="B22" s="77" t="s">
        <v>103</v>
      </c>
      <c r="C22" s="77"/>
      <c r="D22" s="77"/>
      <c r="E22" s="77"/>
      <c r="F22" s="77"/>
      <c r="G22" s="99">
        <f>35*14</f>
        <v>490</v>
      </c>
      <c r="H22" s="77" t="s">
        <v>63</v>
      </c>
      <c r="I22" s="77"/>
    </row>
    <row r="23" spans="1:9" ht="12.75">
      <c r="A23" s="77"/>
      <c r="B23" s="77"/>
      <c r="C23" s="77"/>
      <c r="D23" s="77"/>
      <c r="E23" s="77"/>
      <c r="F23" s="77"/>
      <c r="G23" s="100"/>
      <c r="H23" s="77"/>
      <c r="I23" s="77"/>
    </row>
    <row r="24" spans="1:9" ht="12.75">
      <c r="A24" s="77"/>
      <c r="B24" s="77" t="s">
        <v>58</v>
      </c>
      <c r="C24" s="77"/>
      <c r="D24" s="77"/>
      <c r="E24" s="77"/>
      <c r="F24" s="77"/>
      <c r="G24" s="99">
        <f>SUM(G21:G23)</f>
        <v>1915</v>
      </c>
      <c r="H24" s="77" t="s">
        <v>63</v>
      </c>
      <c r="I24" s="77"/>
    </row>
    <row r="25" spans="1:9" ht="12.75">
      <c r="A25" s="77"/>
      <c r="B25" s="77"/>
      <c r="C25" s="77"/>
      <c r="D25" s="77"/>
      <c r="E25" s="77"/>
      <c r="F25" s="77"/>
      <c r="G25" s="99"/>
      <c r="H25" s="77"/>
      <c r="I25" s="77"/>
    </row>
    <row r="26" spans="1:9" ht="12.75">
      <c r="A26" s="77"/>
      <c r="B26" s="77" t="s">
        <v>59</v>
      </c>
      <c r="C26" s="77" t="s">
        <v>60</v>
      </c>
      <c r="D26" s="77"/>
      <c r="E26" s="77"/>
      <c r="F26" s="77"/>
      <c r="G26" s="99">
        <f>22*7.37</f>
        <v>162.14000000000001</v>
      </c>
      <c r="H26" s="77" t="s">
        <v>63</v>
      </c>
      <c r="I26" s="77"/>
    </row>
    <row r="27" spans="1:9" ht="12.75">
      <c r="A27" s="77"/>
      <c r="B27" s="77"/>
      <c r="C27" s="77" t="s">
        <v>101</v>
      </c>
      <c r="D27" s="77"/>
      <c r="E27" s="77"/>
      <c r="F27" s="77"/>
      <c r="G27" s="99">
        <f>10*7.37</f>
        <v>73.7</v>
      </c>
      <c r="H27" s="77" t="s">
        <v>63</v>
      </c>
      <c r="I27" s="77"/>
    </row>
    <row r="28" spans="1:9" ht="12.75">
      <c r="A28" s="77"/>
      <c r="B28" s="77"/>
      <c r="C28" s="77" t="s">
        <v>61</v>
      </c>
      <c r="D28" s="77"/>
      <c r="E28" s="77"/>
      <c r="F28" s="77"/>
      <c r="G28" s="99"/>
      <c r="H28" s="77"/>
      <c r="I28" s="77"/>
    </row>
    <row r="29" spans="1:9" ht="12.75">
      <c r="A29" s="77"/>
      <c r="B29" s="77"/>
      <c r="C29" s="77" t="s">
        <v>62</v>
      </c>
      <c r="D29" s="77"/>
      <c r="E29" s="77"/>
      <c r="F29" s="77"/>
      <c r="G29" s="99">
        <f>10*7.37</f>
        <v>73.7</v>
      </c>
      <c r="H29" s="77" t="s">
        <v>63</v>
      </c>
      <c r="I29" s="77"/>
    </row>
    <row r="30" spans="1:9" ht="12.75">
      <c r="A30" s="77"/>
      <c r="B30" s="77"/>
      <c r="C30" s="77"/>
      <c r="D30" s="77"/>
      <c r="E30" s="77"/>
      <c r="F30" s="77"/>
      <c r="G30" s="99"/>
      <c r="H30" s="77"/>
      <c r="I30" s="77"/>
    </row>
    <row r="31" spans="1:9" ht="13.5" thickBot="1">
      <c r="A31" s="77"/>
      <c r="B31" s="83" t="s">
        <v>64</v>
      </c>
      <c r="C31" s="77"/>
      <c r="D31" s="77"/>
      <c r="E31" s="77"/>
      <c r="F31" s="77"/>
      <c r="G31" s="101">
        <f>-SUM(G26:G29)+G24</f>
        <v>1605.46</v>
      </c>
      <c r="H31" s="77"/>
      <c r="I31" s="77"/>
    </row>
    <row r="32" spans="1:9" ht="13.5" thickTop="1">
      <c r="A32" s="77"/>
      <c r="B32" s="77"/>
      <c r="C32" s="77"/>
      <c r="D32" s="77"/>
      <c r="E32" s="77"/>
      <c r="F32" s="77"/>
      <c r="G32" s="99"/>
      <c r="H32" s="77"/>
      <c r="I32" s="77"/>
    </row>
    <row r="33" spans="1:9" ht="12.75">
      <c r="A33" s="77" t="s">
        <v>65</v>
      </c>
      <c r="B33" s="77" t="s">
        <v>69</v>
      </c>
      <c r="C33" s="77"/>
      <c r="D33" s="77"/>
      <c r="E33" s="77"/>
      <c r="F33" s="77"/>
      <c r="G33" s="99"/>
      <c r="H33" s="77"/>
      <c r="I33" s="77"/>
    </row>
    <row r="34" spans="1:9" ht="12.75">
      <c r="A34" s="77"/>
      <c r="B34" s="77"/>
      <c r="C34" s="77"/>
      <c r="D34" s="77"/>
      <c r="E34" s="77"/>
      <c r="F34" s="77"/>
      <c r="G34" s="99"/>
      <c r="H34" s="77"/>
      <c r="I34" s="77"/>
    </row>
    <row r="35" spans="1:9" ht="12.75">
      <c r="A35" s="77"/>
      <c r="B35" s="77" t="s">
        <v>104</v>
      </c>
      <c r="C35" s="77"/>
      <c r="D35" s="77"/>
      <c r="E35" s="77"/>
      <c r="F35" s="77"/>
      <c r="G35" s="102">
        <f>2.5*1605</f>
        <v>4012.5</v>
      </c>
      <c r="H35" s="77" t="s">
        <v>66</v>
      </c>
      <c r="I35" s="77"/>
    </row>
    <row r="36" spans="1:9" ht="12.75">
      <c r="A36" s="77"/>
      <c r="B36" s="77"/>
      <c r="C36" s="77"/>
      <c r="D36" s="77"/>
      <c r="E36" s="77"/>
      <c r="F36" s="77"/>
      <c r="G36" s="99"/>
      <c r="H36" s="77"/>
      <c r="I36" s="77"/>
    </row>
    <row r="37" spans="1:9" ht="12.75">
      <c r="A37" s="77" t="s">
        <v>67</v>
      </c>
      <c r="B37" s="77" t="s">
        <v>105</v>
      </c>
      <c r="C37" s="77"/>
      <c r="D37" s="77"/>
      <c r="E37" s="77"/>
      <c r="F37" s="77"/>
      <c r="G37" s="99"/>
      <c r="H37" s="77"/>
      <c r="I37" s="77"/>
    </row>
    <row r="38" spans="1:9" ht="12.75">
      <c r="A38" s="77"/>
      <c r="B38" s="77" t="s">
        <v>106</v>
      </c>
      <c r="C38" s="77"/>
      <c r="D38" s="77"/>
      <c r="E38" s="77"/>
      <c r="F38" s="77"/>
      <c r="G38" s="99"/>
      <c r="H38" s="77"/>
      <c r="I38" s="77"/>
    </row>
    <row r="39" spans="1:9" ht="12.75">
      <c r="A39" s="77"/>
      <c r="B39" s="77"/>
      <c r="C39" s="77"/>
      <c r="D39" s="77"/>
      <c r="E39" s="77"/>
      <c r="F39" s="77"/>
      <c r="G39" s="99"/>
      <c r="H39" s="77"/>
      <c r="I39" s="77"/>
    </row>
    <row r="40" spans="1:9" ht="12.75">
      <c r="A40" s="77"/>
      <c r="B40" s="77"/>
      <c r="C40" s="370" t="s">
        <v>72</v>
      </c>
      <c r="D40" s="370"/>
      <c r="E40" s="103">
        <v>225000</v>
      </c>
      <c r="F40" s="77" t="s">
        <v>71</v>
      </c>
      <c r="G40" s="372">
        <f>225000/4013</f>
        <v>56.06777971592325</v>
      </c>
      <c r="H40" s="370" t="s">
        <v>70</v>
      </c>
      <c r="I40" s="77"/>
    </row>
    <row r="41" spans="1:9" ht="12.75">
      <c r="A41" s="77"/>
      <c r="B41" s="77"/>
      <c r="C41" s="370"/>
      <c r="D41" s="370"/>
      <c r="E41" s="104">
        <v>4013</v>
      </c>
      <c r="F41" s="77" t="s">
        <v>73</v>
      </c>
      <c r="G41" s="372"/>
      <c r="H41" s="370"/>
      <c r="I41" s="77"/>
    </row>
    <row r="42" spans="1:9" ht="12.75">
      <c r="A42" s="77"/>
      <c r="B42" s="77"/>
      <c r="C42" s="77"/>
      <c r="D42" s="77"/>
      <c r="E42" s="77"/>
      <c r="F42" s="77"/>
      <c r="G42" s="99"/>
      <c r="H42" s="77"/>
      <c r="I42" s="77"/>
    </row>
    <row r="43" spans="1:9" ht="12.75">
      <c r="A43" s="83" t="s">
        <v>74</v>
      </c>
      <c r="B43" s="77"/>
      <c r="C43" s="77"/>
      <c r="D43" s="77"/>
      <c r="E43" s="77"/>
      <c r="F43" s="77"/>
      <c r="G43" s="99"/>
      <c r="H43" s="77"/>
      <c r="I43" s="77"/>
    </row>
    <row r="44" spans="1:9" ht="12.75">
      <c r="A44" s="77"/>
      <c r="B44" s="77"/>
      <c r="C44" s="77"/>
      <c r="D44" s="77"/>
      <c r="E44" s="77"/>
      <c r="F44" s="77"/>
      <c r="G44" s="99"/>
      <c r="H44" s="77"/>
      <c r="I44" s="77"/>
    </row>
    <row r="45" spans="1:9" ht="12.75">
      <c r="A45" s="77"/>
      <c r="B45" s="77"/>
      <c r="C45" s="77"/>
      <c r="D45" s="77"/>
      <c r="E45" s="77"/>
      <c r="F45" s="77"/>
      <c r="G45" s="99"/>
      <c r="H45" s="77"/>
      <c r="I45" s="77"/>
    </row>
    <row r="46" spans="1:9" ht="12.75">
      <c r="A46" s="77"/>
      <c r="B46" s="77"/>
      <c r="C46" s="77"/>
      <c r="D46" s="77"/>
      <c r="E46" s="77"/>
      <c r="F46" s="77"/>
      <c r="G46" s="99"/>
      <c r="H46" s="77"/>
      <c r="I46" s="77"/>
    </row>
    <row r="47" spans="1:9" ht="12.75">
      <c r="A47" s="77"/>
      <c r="B47" s="77"/>
      <c r="C47" s="77"/>
      <c r="D47" s="77"/>
      <c r="E47" s="77"/>
      <c r="F47" s="77"/>
      <c r="G47" s="99"/>
      <c r="H47" s="77"/>
      <c r="I47" s="77"/>
    </row>
    <row r="48" spans="1:9" ht="12.75">
      <c r="A48" s="77"/>
      <c r="B48" s="77"/>
      <c r="C48" s="77"/>
      <c r="D48" s="77"/>
      <c r="E48" s="77"/>
      <c r="F48" s="77"/>
      <c r="G48" s="99"/>
      <c r="H48" s="77"/>
      <c r="I48" s="77"/>
    </row>
    <row r="49" spans="1:9" ht="12.75">
      <c r="A49" s="77"/>
      <c r="B49" s="77"/>
      <c r="C49" s="370" t="s">
        <v>75</v>
      </c>
      <c r="D49" s="370"/>
      <c r="E49" s="105">
        <v>72000</v>
      </c>
      <c r="F49" s="77" t="s">
        <v>71</v>
      </c>
      <c r="G49" s="369">
        <f>75000/1200000</f>
        <v>0.0625</v>
      </c>
      <c r="H49" s="370" t="s">
        <v>77</v>
      </c>
      <c r="I49" s="77"/>
    </row>
    <row r="50" spans="1:9" ht="12.75">
      <c r="A50" s="77"/>
      <c r="B50" s="77"/>
      <c r="C50" s="370"/>
      <c r="D50" s="370"/>
      <c r="E50" s="106">
        <v>1200000</v>
      </c>
      <c r="F50" s="77" t="s">
        <v>76</v>
      </c>
      <c r="G50" s="369"/>
      <c r="H50" s="370"/>
      <c r="I50" s="77"/>
    </row>
  </sheetData>
  <mergeCells count="9">
    <mergeCell ref="A1:I1"/>
    <mergeCell ref="A2:I2"/>
    <mergeCell ref="A3:I3"/>
    <mergeCell ref="G40:G41"/>
    <mergeCell ref="H40:H41"/>
    <mergeCell ref="G49:G50"/>
    <mergeCell ref="H49:H50"/>
    <mergeCell ref="C49:D50"/>
    <mergeCell ref="C40:D41"/>
  </mergeCells>
  <printOptions/>
  <pageMargins left="0.75" right="0.75" top="1" bottom="1" header="0.5" footer="0.5"/>
  <pageSetup horizontalDpi="300" verticalDpi="300" orientation="portrait" r:id="rId2"/>
  <headerFooter alignWithMargins="0">
    <oddHeader>&amp;CEXHIBIT-C</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60"/>
  <sheetViews>
    <sheetView zoomScale="75" zoomScaleNormal="75" zoomScaleSheetLayoutView="75" workbookViewId="0" topLeftCell="A1">
      <selection activeCell="M65" sqref="M65"/>
    </sheetView>
  </sheetViews>
  <sheetFormatPr defaultColWidth="10.140625" defaultRowHeight="12.75"/>
  <cols>
    <col min="1" max="1" width="2.00390625" style="9" customWidth="1"/>
    <col min="2" max="2" width="10.140625" style="9" customWidth="1"/>
    <col min="3" max="3" width="14.57421875" style="9" customWidth="1"/>
    <col min="4" max="4" width="16.421875" style="9" customWidth="1"/>
    <col min="5" max="5" width="16.140625" style="9" customWidth="1"/>
    <col min="6" max="6" width="1.421875" style="9" customWidth="1"/>
    <col min="7" max="7" width="15.7109375" style="9" customWidth="1"/>
    <col min="8" max="8" width="12.00390625" style="9" customWidth="1"/>
    <col min="9" max="9" width="14.8515625" style="9" customWidth="1"/>
    <col min="10" max="10" width="0.9921875" style="9" customWidth="1"/>
    <col min="11" max="11" width="10.140625" style="9" customWidth="1"/>
    <col min="12" max="12" width="10.00390625" style="9" customWidth="1"/>
    <col min="13" max="16384" width="10.140625" style="9" customWidth="1"/>
  </cols>
  <sheetData>
    <row r="1" spans="1:11" ht="12.75">
      <c r="A1" s="373"/>
      <c r="B1" s="374"/>
      <c r="C1" s="374"/>
      <c r="D1" s="374"/>
      <c r="E1" s="374"/>
      <c r="F1" s="374"/>
      <c r="G1" s="374"/>
      <c r="H1" s="374"/>
      <c r="I1" s="374"/>
      <c r="J1" s="375"/>
      <c r="K1" s="278"/>
    </row>
    <row r="2" spans="1:11" ht="12.75">
      <c r="A2" s="28"/>
      <c r="B2" s="362" t="s">
        <v>321</v>
      </c>
      <c r="C2" s="362"/>
      <c r="D2" s="362"/>
      <c r="E2" s="362"/>
      <c r="F2" s="362"/>
      <c r="G2" s="362"/>
      <c r="H2" s="362"/>
      <c r="I2" s="362"/>
      <c r="J2" s="25"/>
      <c r="K2" s="278"/>
    </row>
    <row r="3" spans="1:11" ht="12.75">
      <c r="A3" s="28"/>
      <c r="B3" s="362" t="s">
        <v>135</v>
      </c>
      <c r="C3" s="362"/>
      <c r="D3" s="362"/>
      <c r="E3" s="362"/>
      <c r="F3" s="362"/>
      <c r="G3" s="362"/>
      <c r="H3" s="362"/>
      <c r="I3" s="362"/>
      <c r="J3" s="25"/>
      <c r="K3" s="278"/>
    </row>
    <row r="4" spans="1:11" ht="12.75">
      <c r="A4" s="28"/>
      <c r="B4" s="362" t="s">
        <v>155</v>
      </c>
      <c r="C4" s="362"/>
      <c r="D4" s="362"/>
      <c r="E4" s="362"/>
      <c r="F4" s="362"/>
      <c r="G4" s="362"/>
      <c r="H4" s="362"/>
      <c r="I4" s="362"/>
      <c r="J4" s="25"/>
      <c r="K4" s="278"/>
    </row>
    <row r="5" spans="1:11" ht="12.75">
      <c r="A5" s="28"/>
      <c r="B5" s="8"/>
      <c r="C5" s="8"/>
      <c r="D5" s="8"/>
      <c r="E5" s="8"/>
      <c r="F5" s="8"/>
      <c r="G5" s="8"/>
      <c r="H5" s="8"/>
      <c r="I5" s="8"/>
      <c r="J5" s="25"/>
      <c r="K5" s="278"/>
    </row>
    <row r="6" spans="1:11" ht="12.75">
      <c r="A6" s="28"/>
      <c r="B6" s="8"/>
      <c r="C6" s="8"/>
      <c r="D6" s="8"/>
      <c r="E6" s="8"/>
      <c r="F6" s="8"/>
      <c r="G6" s="8"/>
      <c r="H6" s="8"/>
      <c r="I6" s="8"/>
      <c r="J6" s="25"/>
      <c r="K6" s="279"/>
    </row>
    <row r="7" spans="1:12" ht="12.75" customHeight="1">
      <c r="A7" s="28"/>
      <c r="B7" s="363" t="s">
        <v>52</v>
      </c>
      <c r="C7" s="12"/>
      <c r="D7" s="13" t="s">
        <v>206</v>
      </c>
      <c r="E7" s="13" t="s">
        <v>211</v>
      </c>
      <c r="F7" s="294"/>
      <c r="G7" s="15" t="s">
        <v>141</v>
      </c>
      <c r="H7" s="13" t="s">
        <v>140</v>
      </c>
      <c r="I7" s="15" t="s">
        <v>219</v>
      </c>
      <c r="J7" s="25"/>
      <c r="K7" s="278"/>
      <c r="L7" s="289"/>
    </row>
    <row r="8" spans="1:13" ht="12.75">
      <c r="A8" s="28"/>
      <c r="B8" s="364"/>
      <c r="C8" s="17"/>
      <c r="D8" s="18" t="s">
        <v>63</v>
      </c>
      <c r="E8" s="18" t="s">
        <v>212</v>
      </c>
      <c r="F8" s="295"/>
      <c r="G8" s="20" t="s">
        <v>220</v>
      </c>
      <c r="H8" s="18" t="s">
        <v>144</v>
      </c>
      <c r="I8" s="20" t="s">
        <v>218</v>
      </c>
      <c r="J8" s="25"/>
      <c r="K8" s="288"/>
      <c r="L8" s="8"/>
      <c r="M8" s="278"/>
    </row>
    <row r="9" spans="1:12" ht="12.75">
      <c r="A9" s="28"/>
      <c r="B9" s="21"/>
      <c r="C9" s="22"/>
      <c r="D9" s="23"/>
      <c r="E9" s="23"/>
      <c r="F9" s="10"/>
      <c r="G9" s="10"/>
      <c r="H9" s="23"/>
      <c r="I9" s="13"/>
      <c r="J9" s="25"/>
      <c r="K9" s="278"/>
      <c r="L9" s="281"/>
    </row>
    <row r="10" spans="1:11" ht="13.5" thickBot="1">
      <c r="A10" s="28"/>
      <c r="B10" s="24" t="s">
        <v>209</v>
      </c>
      <c r="C10" s="25"/>
      <c r="D10" s="170">
        <f>+I30</f>
        <v>4013.65</v>
      </c>
      <c r="E10" s="171">
        <f>+G47</f>
        <v>225000</v>
      </c>
      <c r="F10" s="290"/>
      <c r="G10" s="172">
        <f>+E10/D10</f>
        <v>56.05869968731703</v>
      </c>
      <c r="H10" s="173">
        <v>0</v>
      </c>
      <c r="I10" s="161">
        <f>SUM(G10:H10)</f>
        <v>56.05869968731703</v>
      </c>
      <c r="J10" s="25"/>
      <c r="K10" s="278"/>
    </row>
    <row r="11" spans="1:11" ht="13.5" thickTop="1">
      <c r="A11" s="28"/>
      <c r="B11" s="28"/>
      <c r="C11" s="25"/>
      <c r="D11" s="169"/>
      <c r="E11" s="174"/>
      <c r="F11" s="291"/>
      <c r="G11" s="172"/>
      <c r="H11" s="173"/>
      <c r="I11" s="160"/>
      <c r="J11" s="25"/>
      <c r="K11" s="278"/>
    </row>
    <row r="12" spans="1:11" ht="12.75">
      <c r="A12" s="28"/>
      <c r="B12" s="24" t="s">
        <v>208</v>
      </c>
      <c r="C12" s="25"/>
      <c r="D12" s="169"/>
      <c r="E12" s="173"/>
      <c r="F12" s="172"/>
      <c r="G12" s="172">
        <f>+G10</f>
        <v>56.05869968731703</v>
      </c>
      <c r="H12" s="173">
        <f>+G12*39.3%</f>
        <v>22.03106897711559</v>
      </c>
      <c r="I12" s="158">
        <f>SUM(G12:H12)</f>
        <v>78.08976866443263</v>
      </c>
      <c r="J12" s="25"/>
      <c r="K12" s="278"/>
    </row>
    <row r="13" spans="1:11" ht="12.75">
      <c r="A13" s="28"/>
      <c r="B13" s="148" t="s">
        <v>204</v>
      </c>
      <c r="C13" s="25"/>
      <c r="D13" s="169"/>
      <c r="E13" s="173"/>
      <c r="F13" s="172"/>
      <c r="G13" s="172"/>
      <c r="H13" s="173"/>
      <c r="I13" s="163">
        <f>+I14-I12</f>
        <v>11.910231335567374</v>
      </c>
      <c r="J13" s="25"/>
      <c r="K13" s="278"/>
    </row>
    <row r="14" spans="1:11" ht="13.5" thickBot="1">
      <c r="A14" s="28"/>
      <c r="B14" s="24" t="s">
        <v>147</v>
      </c>
      <c r="C14" s="25"/>
      <c r="D14" s="162"/>
      <c r="E14" s="160"/>
      <c r="F14" s="159"/>
      <c r="G14" s="159"/>
      <c r="H14" s="160"/>
      <c r="I14" s="161">
        <v>90</v>
      </c>
      <c r="J14" s="25"/>
      <c r="K14" s="278"/>
    </row>
    <row r="15" spans="1:11" ht="13.5" thickTop="1">
      <c r="A15" s="28"/>
      <c r="B15" s="16"/>
      <c r="C15" s="32"/>
      <c r="D15" s="18"/>
      <c r="E15" s="33"/>
      <c r="F15" s="17"/>
      <c r="G15" s="155"/>
      <c r="H15" s="33"/>
      <c r="I15" s="156"/>
      <c r="J15" s="25"/>
      <c r="K15" s="278"/>
    </row>
    <row r="16" spans="1:11" ht="12.75">
      <c r="A16" s="28"/>
      <c r="B16" s="8"/>
      <c r="C16" s="8"/>
      <c r="D16" s="10"/>
      <c r="E16" s="8"/>
      <c r="F16" s="8"/>
      <c r="G16" s="31"/>
      <c r="H16" s="8"/>
      <c r="I16" s="8"/>
      <c r="J16" s="25"/>
      <c r="K16" s="278"/>
    </row>
    <row r="17" spans="1:11" ht="12.75">
      <c r="A17" s="28"/>
      <c r="B17" s="35" t="s">
        <v>207</v>
      </c>
      <c r="C17" s="8"/>
      <c r="D17" s="8"/>
      <c r="E17" s="166" t="s">
        <v>223</v>
      </c>
      <c r="F17" s="166"/>
      <c r="G17" s="37"/>
      <c r="H17" s="167" t="s">
        <v>224</v>
      </c>
      <c r="I17" s="8"/>
      <c r="J17" s="25"/>
      <c r="K17" s="278"/>
    </row>
    <row r="18" spans="1:11" ht="12.75">
      <c r="A18" s="28"/>
      <c r="B18" s="35"/>
      <c r="C18" s="8"/>
      <c r="D18" s="8"/>
      <c r="E18" s="38"/>
      <c r="F18" s="38"/>
      <c r="G18" s="37"/>
      <c r="H18" s="37"/>
      <c r="I18" s="8"/>
      <c r="J18" s="25"/>
      <c r="K18" s="278"/>
    </row>
    <row r="19" spans="1:11" ht="12.75">
      <c r="A19" s="28"/>
      <c r="B19" s="84" t="s">
        <v>102</v>
      </c>
      <c r="C19" s="84"/>
      <c r="D19" s="84"/>
      <c r="E19" s="251">
        <f>37.5*38</f>
        <v>1425</v>
      </c>
      <c r="F19" s="251"/>
      <c r="G19" s="78"/>
      <c r="H19" s="149"/>
      <c r="I19" s="149"/>
      <c r="J19" s="282"/>
      <c r="K19" s="278"/>
    </row>
    <row r="20" spans="1:11" ht="13.5" customHeight="1">
      <c r="A20" s="28"/>
      <c r="B20" s="84" t="s">
        <v>103</v>
      </c>
      <c r="C20" s="84"/>
      <c r="D20" s="84"/>
      <c r="E20" s="251">
        <f>35*14</f>
        <v>490</v>
      </c>
      <c r="F20" s="251"/>
      <c r="G20" s="78"/>
      <c r="H20" s="31"/>
      <c r="I20" s="31"/>
      <c r="J20" s="283"/>
      <c r="K20" s="278"/>
    </row>
    <row r="21" spans="1:11" ht="13.5" customHeight="1">
      <c r="A21" s="28"/>
      <c r="B21" s="84"/>
      <c r="C21" s="84"/>
      <c r="D21" s="84"/>
      <c r="E21" s="100"/>
      <c r="F21" s="251"/>
      <c r="G21" s="78"/>
      <c r="H21" s="31"/>
      <c r="I21" s="31"/>
      <c r="J21" s="283"/>
      <c r="K21" s="278"/>
    </row>
    <row r="22" spans="1:11" ht="13.5" customHeight="1">
      <c r="A22" s="28"/>
      <c r="B22" s="84" t="s">
        <v>58</v>
      </c>
      <c r="C22" s="84"/>
      <c r="D22" s="84"/>
      <c r="E22" s="251">
        <f>SUM(E19:E21)</f>
        <v>1915</v>
      </c>
      <c r="F22" s="251"/>
      <c r="G22" s="78"/>
      <c r="H22" s="31"/>
      <c r="I22" s="31"/>
      <c r="J22" s="283"/>
      <c r="K22" s="278"/>
    </row>
    <row r="23" spans="1:11" ht="12.75">
      <c r="A23" s="28"/>
      <c r="B23" s="84"/>
      <c r="C23" s="84"/>
      <c r="D23" s="84"/>
      <c r="E23" s="251"/>
      <c r="F23" s="251"/>
      <c r="G23" s="78"/>
      <c r="H23" s="8"/>
      <c r="I23" s="8"/>
      <c r="J23" s="25"/>
      <c r="K23" s="280" t="s">
        <v>0</v>
      </c>
    </row>
    <row r="24" spans="1:11" ht="12.75">
      <c r="A24" s="28"/>
      <c r="B24" s="84" t="s">
        <v>59</v>
      </c>
      <c r="C24" s="84" t="s">
        <v>60</v>
      </c>
      <c r="D24" s="84"/>
      <c r="E24" s="251">
        <f>22*7.37</f>
        <v>162.14000000000001</v>
      </c>
      <c r="F24" s="251"/>
      <c r="G24" s="78"/>
      <c r="H24" s="8"/>
      <c r="I24" s="8"/>
      <c r="J24" s="25"/>
      <c r="K24" s="278"/>
    </row>
    <row r="25" spans="1:11" ht="12.75">
      <c r="A25" s="28"/>
      <c r="B25" s="84"/>
      <c r="C25" s="84" t="s">
        <v>101</v>
      </c>
      <c r="D25" s="84"/>
      <c r="E25" s="251">
        <f>10*7.37</f>
        <v>73.7</v>
      </c>
      <c r="F25" s="251"/>
      <c r="G25" s="78"/>
      <c r="H25" s="8"/>
      <c r="I25" s="8"/>
      <c r="J25" s="25"/>
      <c r="K25" s="278"/>
    </row>
    <row r="26" spans="1:16" ht="12.75">
      <c r="A26" s="28"/>
      <c r="B26" s="84"/>
      <c r="C26" s="84" t="s">
        <v>61</v>
      </c>
      <c r="D26" s="84"/>
      <c r="E26" s="251"/>
      <c r="F26" s="251"/>
      <c r="G26" s="78"/>
      <c r="H26" s="8"/>
      <c r="I26" s="8"/>
      <c r="J26" s="25"/>
      <c r="K26" s="278"/>
      <c r="P26" s="63" t="s">
        <v>0</v>
      </c>
    </row>
    <row r="27" spans="1:11" ht="12.75">
      <c r="A27" s="28"/>
      <c r="B27" s="84"/>
      <c r="C27" s="84" t="s">
        <v>62</v>
      </c>
      <c r="D27" s="84"/>
      <c r="E27" s="251">
        <f>10*7.37</f>
        <v>73.7</v>
      </c>
      <c r="F27" s="251"/>
      <c r="G27" s="78"/>
      <c r="H27" s="8"/>
      <c r="I27" s="8"/>
      <c r="J27" s="25"/>
      <c r="K27" s="278"/>
    </row>
    <row r="28" spans="1:11" ht="12.75">
      <c r="A28" s="28"/>
      <c r="B28" s="84"/>
      <c r="C28" s="84"/>
      <c r="D28" s="84"/>
      <c r="E28" s="251"/>
      <c r="F28" s="251"/>
      <c r="G28" s="78"/>
      <c r="H28" s="8"/>
      <c r="I28" s="8"/>
      <c r="J28" s="25"/>
      <c r="K28" s="278"/>
    </row>
    <row r="29" spans="1:11" ht="12.75">
      <c r="A29" s="28"/>
      <c r="B29" s="84"/>
      <c r="C29" s="84"/>
      <c r="D29" s="84"/>
      <c r="E29" s="251"/>
      <c r="F29" s="251"/>
      <c r="G29" s="284"/>
      <c r="H29" s="84"/>
      <c r="I29" s="8"/>
      <c r="J29" s="25"/>
      <c r="K29" s="278"/>
    </row>
    <row r="30" spans="1:11" ht="13.5" thickBot="1">
      <c r="A30" s="28"/>
      <c r="B30" s="246" t="s">
        <v>221</v>
      </c>
      <c r="C30" s="84"/>
      <c r="D30" s="84"/>
      <c r="E30" s="101">
        <f>-SUM(E24:E27)+E22</f>
        <v>1605.46</v>
      </c>
      <c r="F30" s="256"/>
      <c r="G30" s="157" t="s">
        <v>225</v>
      </c>
      <c r="H30" s="285">
        <v>2.5</v>
      </c>
      <c r="I30" s="168">
        <f>+E30*H30</f>
        <v>4013.65</v>
      </c>
      <c r="J30" s="286"/>
      <c r="K30" s="278"/>
    </row>
    <row r="31" spans="1:11" ht="13.5" thickTop="1">
      <c r="A31" s="28"/>
      <c r="B31" s="246"/>
      <c r="C31" s="84"/>
      <c r="D31" s="84"/>
      <c r="E31" s="164"/>
      <c r="F31" s="164"/>
      <c r="G31" s="157"/>
      <c r="H31" s="78"/>
      <c r="I31" s="151"/>
      <c r="J31" s="286"/>
      <c r="K31" s="278"/>
    </row>
    <row r="32" spans="1:11" ht="12.75">
      <c r="A32" s="28"/>
      <c r="B32" s="35" t="s">
        <v>210</v>
      </c>
      <c r="C32" s="8"/>
      <c r="D32" s="8"/>
      <c r="E32" s="45"/>
      <c r="F32" s="45"/>
      <c r="G32" s="43"/>
      <c r="H32" s="43"/>
      <c r="I32" s="8"/>
      <c r="J32" s="25"/>
      <c r="K32" s="278"/>
    </row>
    <row r="33" spans="1:11" ht="12.75">
      <c r="A33" s="28"/>
      <c r="B33" s="8"/>
      <c r="C33" s="8"/>
      <c r="D33" s="8"/>
      <c r="E33" s="45"/>
      <c r="F33" s="45"/>
      <c r="G33" s="43"/>
      <c r="H33" s="43"/>
      <c r="I33" s="8"/>
      <c r="J33" s="25"/>
      <c r="K33" s="278"/>
    </row>
    <row r="34" spans="1:11" ht="12.75">
      <c r="A34" s="28"/>
      <c r="B34" s="39" t="s">
        <v>214</v>
      </c>
      <c r="C34" s="8"/>
      <c r="D34" s="8"/>
      <c r="E34" s="45"/>
      <c r="F34" s="45"/>
      <c r="G34" s="153">
        <f>750*1.02</f>
        <v>765</v>
      </c>
      <c r="H34" s="153"/>
      <c r="I34" s="8"/>
      <c r="J34" s="25"/>
      <c r="K34" s="278"/>
    </row>
    <row r="35" spans="1:11" ht="12.75">
      <c r="A35" s="28"/>
      <c r="B35" s="8"/>
      <c r="C35" s="8"/>
      <c r="D35" s="8"/>
      <c r="E35" s="45"/>
      <c r="F35" s="45"/>
      <c r="G35" s="152"/>
      <c r="H35" s="152"/>
      <c r="I35" s="8"/>
      <c r="J35" s="25"/>
      <c r="K35" s="278"/>
    </row>
    <row r="36" spans="1:11" ht="12.75">
      <c r="A36" s="28"/>
      <c r="B36" s="54" t="s">
        <v>215</v>
      </c>
      <c r="C36" s="8"/>
      <c r="D36" s="8"/>
      <c r="E36" s="45"/>
      <c r="F36" s="45"/>
      <c r="G36" s="152">
        <v>99235</v>
      </c>
      <c r="H36" s="152"/>
      <c r="I36" s="8"/>
      <c r="J36" s="25"/>
      <c r="K36" s="278"/>
    </row>
    <row r="37" spans="1:11" ht="12.75">
      <c r="A37" s="28"/>
      <c r="B37" s="8"/>
      <c r="C37" s="8"/>
      <c r="D37" s="8"/>
      <c r="E37" s="45"/>
      <c r="F37" s="45"/>
      <c r="G37" s="152"/>
      <c r="H37" s="152"/>
      <c r="I37" s="8"/>
      <c r="J37" s="25"/>
      <c r="K37" s="278"/>
    </row>
    <row r="38" spans="1:13" ht="12.75">
      <c r="A38" s="28"/>
      <c r="B38" s="54" t="s">
        <v>138</v>
      </c>
      <c r="C38" s="8"/>
      <c r="D38" s="8"/>
      <c r="E38" s="45"/>
      <c r="F38" s="45"/>
      <c r="G38" s="152">
        <v>30000</v>
      </c>
      <c r="H38" s="152"/>
      <c r="I38" s="8"/>
      <c r="J38" s="25"/>
      <c r="K38" s="278"/>
      <c r="M38" s="63" t="s">
        <v>0</v>
      </c>
    </row>
    <row r="39" spans="1:11" ht="12.75">
      <c r="A39" s="28"/>
      <c r="B39" s="8"/>
      <c r="C39" s="8"/>
      <c r="D39" s="8"/>
      <c r="E39" s="45"/>
      <c r="F39" s="45"/>
      <c r="G39" s="152"/>
      <c r="H39" s="152"/>
      <c r="I39" s="8"/>
      <c r="J39" s="25"/>
      <c r="K39" s="278"/>
    </row>
    <row r="40" spans="1:11" ht="12.75">
      <c r="A40" s="28"/>
      <c r="B40" s="54" t="s">
        <v>216</v>
      </c>
      <c r="C40" s="8"/>
      <c r="D40" s="8"/>
      <c r="E40" s="46"/>
      <c r="F40" s="46"/>
      <c r="G40" s="154">
        <v>50000</v>
      </c>
      <c r="H40" s="154"/>
      <c r="I40" s="8"/>
      <c r="J40" s="25"/>
      <c r="K40" s="278"/>
    </row>
    <row r="41" spans="1:11" ht="12.75">
      <c r="A41" s="28"/>
      <c r="B41" s="54"/>
      <c r="C41" s="8"/>
      <c r="D41" s="8"/>
      <c r="E41" s="46"/>
      <c r="F41" s="46"/>
      <c r="G41" s="154"/>
      <c r="H41" s="154"/>
      <c r="I41" s="8"/>
      <c r="J41" s="25"/>
      <c r="K41" s="278"/>
    </row>
    <row r="42" spans="1:11" ht="12.75">
      <c r="A42" s="28"/>
      <c r="B42" s="54" t="s">
        <v>217</v>
      </c>
      <c r="C42" s="8"/>
      <c r="D42" s="8"/>
      <c r="E42" s="46"/>
      <c r="F42" s="46"/>
      <c r="G42" s="154">
        <v>15000</v>
      </c>
      <c r="H42" s="154"/>
      <c r="I42" s="8"/>
      <c r="J42" s="25"/>
      <c r="K42" s="278"/>
    </row>
    <row r="43" spans="1:11" ht="12.75">
      <c r="A43" s="28"/>
      <c r="B43" s="8"/>
      <c r="C43" s="8"/>
      <c r="D43" s="8"/>
      <c r="E43" s="47"/>
      <c r="F43" s="47"/>
      <c r="G43" s="152"/>
      <c r="H43" s="152"/>
      <c r="I43" s="8"/>
      <c r="J43" s="25"/>
      <c r="K43" s="278"/>
    </row>
    <row r="44" spans="1:11" ht="12.75">
      <c r="A44" s="28"/>
      <c r="B44" s="54" t="s">
        <v>213</v>
      </c>
      <c r="C44" s="8"/>
      <c r="D44" s="8"/>
      <c r="E44" s="47"/>
      <c r="F44" s="47"/>
      <c r="G44" s="152">
        <v>30000</v>
      </c>
      <c r="H44" s="152"/>
      <c r="I44" s="8"/>
      <c r="J44" s="25"/>
      <c r="K44" s="278"/>
    </row>
    <row r="45" spans="1:11" ht="12.75">
      <c r="A45" s="28"/>
      <c r="B45" s="54"/>
      <c r="C45" s="8"/>
      <c r="D45" s="8"/>
      <c r="E45" s="47"/>
      <c r="F45" s="47"/>
      <c r="G45" s="152"/>
      <c r="H45" s="152"/>
      <c r="I45" s="8"/>
      <c r="J45" s="25"/>
      <c r="K45" s="278"/>
    </row>
    <row r="46" spans="1:11" ht="12.75">
      <c r="A46" s="28"/>
      <c r="B46" s="54"/>
      <c r="C46" s="8"/>
      <c r="D46" s="8"/>
      <c r="E46" s="47"/>
      <c r="F46" s="47"/>
      <c r="G46" s="152"/>
      <c r="H46" s="152"/>
      <c r="I46" s="8"/>
      <c r="J46" s="25"/>
      <c r="K46" s="278"/>
    </row>
    <row r="47" spans="1:11" ht="13.5" thickBot="1">
      <c r="A47" s="28"/>
      <c r="B47" s="35" t="s">
        <v>222</v>
      </c>
      <c r="C47" s="8"/>
      <c r="D47" s="8"/>
      <c r="E47" s="47"/>
      <c r="F47" s="47"/>
      <c r="G47" s="165">
        <f>SUM(G33:G46)</f>
        <v>225000</v>
      </c>
      <c r="H47" s="152"/>
      <c r="I47" s="8"/>
      <c r="J47" s="25"/>
      <c r="K47" s="278"/>
    </row>
    <row r="48" spans="1:11" ht="13.5" thickTop="1">
      <c r="A48" s="28"/>
      <c r="B48" s="8"/>
      <c r="C48" s="8"/>
      <c r="D48" s="8"/>
      <c r="E48" s="47"/>
      <c r="F48" s="47"/>
      <c r="G48" s="152"/>
      <c r="H48" s="152"/>
      <c r="I48" s="8"/>
      <c r="J48" s="25"/>
      <c r="K48" s="278"/>
    </row>
    <row r="49" spans="1:11" ht="11.25" customHeight="1">
      <c r="A49" s="28"/>
      <c r="B49" s="8"/>
      <c r="C49" s="8"/>
      <c r="D49" s="8"/>
      <c r="E49" s="47"/>
      <c r="F49" s="47"/>
      <c r="G49" s="152"/>
      <c r="H49" s="152"/>
      <c r="I49" s="8"/>
      <c r="J49" s="25"/>
      <c r="K49" s="278"/>
    </row>
    <row r="50" spans="1:11" ht="12.75" hidden="1">
      <c r="A50" s="28"/>
      <c r="B50" s="8"/>
      <c r="C50" s="8"/>
      <c r="D50" s="8"/>
      <c r="E50" s="47"/>
      <c r="F50" s="47"/>
      <c r="G50" s="152"/>
      <c r="H50" s="152"/>
      <c r="I50" s="8"/>
      <c r="J50" s="25"/>
      <c r="K50" s="278"/>
    </row>
    <row r="51" spans="1:11" ht="12.75" hidden="1">
      <c r="A51" s="28"/>
      <c r="B51" s="8"/>
      <c r="C51" s="8"/>
      <c r="D51" s="8"/>
      <c r="E51" s="47"/>
      <c r="F51" s="47"/>
      <c r="G51" s="152"/>
      <c r="H51" s="152"/>
      <c r="I51" s="8"/>
      <c r="J51" s="25"/>
      <c r="K51" s="278"/>
    </row>
    <row r="52" spans="1:11" ht="12.75" hidden="1">
      <c r="A52" s="28"/>
      <c r="B52" s="8"/>
      <c r="C52" s="8"/>
      <c r="D52" s="8"/>
      <c r="E52" s="47"/>
      <c r="F52" s="47"/>
      <c r="G52" s="152"/>
      <c r="H52" s="152"/>
      <c r="I52" s="8"/>
      <c r="J52" s="25"/>
      <c r="K52" s="278"/>
    </row>
    <row r="53" spans="1:11" ht="12.75" hidden="1">
      <c r="A53" s="28"/>
      <c r="B53" s="8"/>
      <c r="C53" s="8"/>
      <c r="D53" s="8"/>
      <c r="E53" s="47"/>
      <c r="F53" s="47"/>
      <c r="G53" s="43"/>
      <c r="H53" s="43"/>
      <c r="I53" s="8"/>
      <c r="J53" s="25"/>
      <c r="K53" s="278"/>
    </row>
    <row r="54" spans="1:11" ht="12.75" hidden="1">
      <c r="A54" s="28"/>
      <c r="B54" s="8"/>
      <c r="C54" s="8"/>
      <c r="D54" s="8"/>
      <c r="E54" s="8"/>
      <c r="F54" s="8"/>
      <c r="G54" s="8"/>
      <c r="H54" s="8"/>
      <c r="I54" s="8"/>
      <c r="J54" s="25"/>
      <c r="K54" s="278"/>
    </row>
    <row r="55" spans="1:11" ht="12.75" hidden="1">
      <c r="A55" s="28"/>
      <c r="B55" s="8"/>
      <c r="C55" s="8"/>
      <c r="D55" s="8"/>
      <c r="E55" s="8"/>
      <c r="F55" s="8"/>
      <c r="G55" s="8"/>
      <c r="H55" s="8"/>
      <c r="I55" s="8"/>
      <c r="J55" s="25"/>
      <c r="K55" s="278"/>
    </row>
    <row r="56" spans="1:11" ht="15">
      <c r="A56" s="292" t="s">
        <v>157</v>
      </c>
      <c r="B56" s="35" t="s">
        <v>159</v>
      </c>
      <c r="C56" s="8"/>
      <c r="D56" s="8"/>
      <c r="E56" s="8"/>
      <c r="F56" s="8"/>
      <c r="G56" s="8"/>
      <c r="H56" s="8"/>
      <c r="I56" s="8"/>
      <c r="J56" s="25"/>
      <c r="K56" s="278"/>
    </row>
    <row r="57" spans="1:11" ht="12.75">
      <c r="A57" s="28"/>
      <c r="B57" s="8"/>
      <c r="C57" s="8"/>
      <c r="D57" s="8"/>
      <c r="E57" s="8"/>
      <c r="F57" s="8"/>
      <c r="G57" s="8"/>
      <c r="H57" s="8"/>
      <c r="I57" s="8"/>
      <c r="J57" s="25"/>
      <c r="K57" s="278"/>
    </row>
    <row r="58" spans="1:11" ht="12.75">
      <c r="A58" s="287" t="s">
        <v>150</v>
      </c>
      <c r="B58" s="35" t="s">
        <v>160</v>
      </c>
      <c r="C58" s="8"/>
      <c r="D58" s="8"/>
      <c r="E58" s="8"/>
      <c r="F58" s="8"/>
      <c r="G58" s="8"/>
      <c r="H58" s="8"/>
      <c r="I58" s="8"/>
      <c r="J58" s="25"/>
      <c r="K58" s="278"/>
    </row>
    <row r="59" spans="1:11" ht="12.75">
      <c r="A59" s="376"/>
      <c r="B59" s="360"/>
      <c r="C59" s="360"/>
      <c r="D59" s="360"/>
      <c r="E59" s="360"/>
      <c r="F59" s="360"/>
      <c r="G59" s="360"/>
      <c r="H59" s="360"/>
      <c r="I59" s="360"/>
      <c r="J59" s="361"/>
      <c r="K59" s="278"/>
    </row>
    <row r="60" spans="1:10" ht="12.75">
      <c r="A60" s="281"/>
      <c r="B60" s="281"/>
      <c r="C60" s="281"/>
      <c r="D60" s="281"/>
      <c r="E60" s="281"/>
      <c r="F60" s="281"/>
      <c r="G60" s="281"/>
      <c r="H60" s="281"/>
      <c r="I60" s="281"/>
      <c r="J60" s="281"/>
    </row>
  </sheetData>
  <mergeCells count="6">
    <mergeCell ref="A1:J1"/>
    <mergeCell ref="A59:J59"/>
    <mergeCell ref="B2:I2"/>
    <mergeCell ref="B3:I3"/>
    <mergeCell ref="B4:I4"/>
    <mergeCell ref="B7:B8"/>
  </mergeCells>
  <printOptions/>
  <pageMargins left="1" right="1" top="1" bottom="1" header="0.7875" footer="0.7875"/>
  <pageSetup fitToHeight="1" fitToWidth="1" horizontalDpi="300" verticalDpi="300" orientation="portrait" scale="79" r:id="rId2"/>
  <headerFooter alignWithMargins="0">
    <oddFooter>&amp;C&amp;"DejaVu Sans,Book"&amp;12Page &amp;P</oddFooter>
  </headerFooter>
  <drawing r:id="rId1"/>
</worksheet>
</file>

<file path=xl/worksheets/sheet6.xml><?xml version="1.0" encoding="utf-8"?>
<worksheet xmlns="http://schemas.openxmlformats.org/spreadsheetml/2006/main" xmlns:r="http://schemas.openxmlformats.org/officeDocument/2006/relationships">
  <dimension ref="A1:Q51"/>
  <sheetViews>
    <sheetView zoomScale="75" zoomScaleNormal="75" zoomScaleSheetLayoutView="75" workbookViewId="0" topLeftCell="A1">
      <selection activeCell="A50" sqref="A1:K50"/>
    </sheetView>
  </sheetViews>
  <sheetFormatPr defaultColWidth="10.140625" defaultRowHeight="12.75"/>
  <cols>
    <col min="1" max="1" width="2.28125" style="9" customWidth="1"/>
    <col min="2" max="2" width="10.140625" style="9" customWidth="1"/>
    <col min="3" max="3" width="10.57421875" style="9" customWidth="1"/>
    <col min="4" max="4" width="10.140625" style="9" customWidth="1"/>
    <col min="5" max="5" width="9.57421875" style="9" customWidth="1"/>
    <col min="6" max="6" width="10.8515625" style="9" customWidth="1"/>
    <col min="7" max="7" width="0.9921875" style="9" customWidth="1"/>
    <col min="8" max="8" width="11.140625" style="9" customWidth="1"/>
    <col min="9" max="9" width="11.421875" style="9" customWidth="1"/>
    <col min="10" max="10" width="10.00390625" style="9" customWidth="1"/>
    <col min="11" max="11" width="2.57421875" style="9" customWidth="1"/>
    <col min="12" max="12" width="10.140625" style="9" customWidth="1"/>
    <col min="13" max="13" width="10.00390625" style="9" customWidth="1"/>
    <col min="14" max="16384" width="10.140625" style="9" customWidth="1"/>
  </cols>
  <sheetData>
    <row r="1" spans="1:12" ht="12.75">
      <c r="A1" s="373"/>
      <c r="B1" s="374"/>
      <c r="C1" s="374"/>
      <c r="D1" s="374"/>
      <c r="E1" s="374"/>
      <c r="F1" s="374"/>
      <c r="G1" s="374"/>
      <c r="H1" s="374"/>
      <c r="I1" s="374"/>
      <c r="J1" s="374"/>
      <c r="K1" s="375"/>
      <c r="L1" s="278"/>
    </row>
    <row r="2" spans="1:12" ht="12.75">
      <c r="A2" s="28"/>
      <c r="B2" s="362" t="s">
        <v>320</v>
      </c>
      <c r="C2" s="362"/>
      <c r="D2" s="362"/>
      <c r="E2" s="362"/>
      <c r="F2" s="362"/>
      <c r="G2" s="362"/>
      <c r="H2" s="362"/>
      <c r="I2" s="362"/>
      <c r="J2" s="362"/>
      <c r="K2" s="25"/>
      <c r="L2" s="278"/>
    </row>
    <row r="3" spans="1:12" ht="12.75">
      <c r="A3" s="28"/>
      <c r="B3" s="362" t="s">
        <v>135</v>
      </c>
      <c r="C3" s="362"/>
      <c r="D3" s="362"/>
      <c r="E3" s="362"/>
      <c r="F3" s="362"/>
      <c r="G3" s="362"/>
      <c r="H3" s="362"/>
      <c r="I3" s="362"/>
      <c r="J3" s="362"/>
      <c r="K3" s="25"/>
      <c r="L3" s="278"/>
    </row>
    <row r="4" spans="1:12" ht="12.75">
      <c r="A4" s="28"/>
      <c r="B4" s="362" t="s">
        <v>155</v>
      </c>
      <c r="C4" s="362"/>
      <c r="D4" s="362"/>
      <c r="E4" s="362"/>
      <c r="F4" s="362"/>
      <c r="G4" s="362"/>
      <c r="H4" s="362"/>
      <c r="I4" s="362"/>
      <c r="J4" s="362"/>
      <c r="K4" s="25"/>
      <c r="L4" s="278"/>
    </row>
    <row r="5" spans="1:12" ht="12.75">
      <c r="A5" s="28"/>
      <c r="B5" s="8"/>
      <c r="C5" s="8"/>
      <c r="D5" s="8"/>
      <c r="E5" s="8"/>
      <c r="F5" s="8"/>
      <c r="G5" s="8"/>
      <c r="H5" s="8"/>
      <c r="I5" s="8"/>
      <c r="J5" s="8"/>
      <c r="K5" s="25"/>
      <c r="L5" s="278"/>
    </row>
    <row r="6" spans="1:12" ht="12.75">
      <c r="A6" s="28"/>
      <c r="B6" s="8"/>
      <c r="C6" s="8"/>
      <c r="D6" s="8"/>
      <c r="E6" s="8"/>
      <c r="F6" s="8"/>
      <c r="G6" s="8"/>
      <c r="H6" s="8"/>
      <c r="I6" s="8"/>
      <c r="J6" s="8"/>
      <c r="K6" s="25"/>
      <c r="L6" s="279"/>
    </row>
    <row r="7" spans="1:12" ht="12.75">
      <c r="A7" s="28"/>
      <c r="B7" s="11" t="s">
        <v>52</v>
      </c>
      <c r="C7" s="12"/>
      <c r="D7" s="13" t="s">
        <v>136</v>
      </c>
      <c r="E7" s="13" t="s">
        <v>137</v>
      </c>
      <c r="F7" s="13" t="s">
        <v>138</v>
      </c>
      <c r="G7" s="14"/>
      <c r="H7" s="14" t="s">
        <v>139</v>
      </c>
      <c r="I7" s="13" t="s">
        <v>140</v>
      </c>
      <c r="J7" s="15" t="s">
        <v>141</v>
      </c>
      <c r="K7" s="25"/>
      <c r="L7" s="278"/>
    </row>
    <row r="8" spans="1:12" ht="12.75">
      <c r="A8" s="28"/>
      <c r="B8" s="16"/>
      <c r="C8" s="17"/>
      <c r="D8" s="18" t="s">
        <v>156</v>
      </c>
      <c r="E8" s="18" t="s">
        <v>142</v>
      </c>
      <c r="F8" s="18" t="s">
        <v>142</v>
      </c>
      <c r="G8" s="19"/>
      <c r="H8" s="19" t="s">
        <v>143</v>
      </c>
      <c r="I8" s="18" t="s">
        <v>144</v>
      </c>
      <c r="J8" s="20" t="s">
        <v>145</v>
      </c>
      <c r="K8" s="25"/>
      <c r="L8" s="278"/>
    </row>
    <row r="9" spans="1:12" ht="12.75">
      <c r="A9" s="28"/>
      <c r="B9" s="21"/>
      <c r="C9" s="22"/>
      <c r="D9" s="179"/>
      <c r="E9" s="23"/>
      <c r="F9" s="23"/>
      <c r="G9" s="10"/>
      <c r="H9" s="10"/>
      <c r="I9" s="23"/>
      <c r="J9" s="13"/>
      <c r="K9" s="25"/>
      <c r="L9" s="278"/>
    </row>
    <row r="10" spans="1:12" ht="13.5" thickBot="1">
      <c r="A10" s="28"/>
      <c r="B10" s="67" t="s">
        <v>146</v>
      </c>
      <c r="C10" s="32"/>
      <c r="D10" s="180">
        <v>600000</v>
      </c>
      <c r="E10" s="68">
        <v>0</v>
      </c>
      <c r="F10" s="69">
        <f>+J41</f>
        <v>0.040875</v>
      </c>
      <c r="G10" s="70"/>
      <c r="H10" s="71">
        <f>+D10*SUM(E10:F10)</f>
        <v>24525</v>
      </c>
      <c r="I10" s="68"/>
      <c r="J10" s="51">
        <f>+H10/D10</f>
        <v>0.040875</v>
      </c>
      <c r="K10" s="25"/>
      <c r="L10" s="278"/>
    </row>
    <row r="11" spans="1:12" ht="13.5" thickTop="1">
      <c r="A11" s="28"/>
      <c r="B11" s="28"/>
      <c r="C11" s="25"/>
      <c r="D11" s="181"/>
      <c r="E11" s="29"/>
      <c r="F11" s="26"/>
      <c r="G11" s="27"/>
      <c r="H11" s="27"/>
      <c r="I11" s="26"/>
      <c r="J11" s="52"/>
      <c r="K11" s="25"/>
      <c r="L11" s="278"/>
    </row>
    <row r="12" spans="1:12" ht="13.5" thickBot="1">
      <c r="A12" s="28"/>
      <c r="B12" s="67" t="s">
        <v>162</v>
      </c>
      <c r="C12" s="32"/>
      <c r="D12" s="180">
        <v>590000</v>
      </c>
      <c r="E12" s="68">
        <f>+J23</f>
        <v>0.03825</v>
      </c>
      <c r="F12" s="68">
        <f>+F10</f>
        <v>0.040875</v>
      </c>
      <c r="G12" s="71"/>
      <c r="H12" s="71">
        <f>+D12*SUM(E12:F12)</f>
        <v>46683.75</v>
      </c>
      <c r="I12" s="68"/>
      <c r="J12" s="51">
        <f>+H12/D12</f>
        <v>0.079125</v>
      </c>
      <c r="K12" s="25"/>
      <c r="L12" s="278"/>
    </row>
    <row r="13" spans="1:12" ht="13.5" thickTop="1">
      <c r="A13" s="28"/>
      <c r="B13" s="28"/>
      <c r="C13" s="25"/>
      <c r="D13" s="181"/>
      <c r="E13" s="26"/>
      <c r="F13" s="26"/>
      <c r="G13" s="27"/>
      <c r="H13" s="27"/>
      <c r="I13" s="26"/>
      <c r="J13" s="52"/>
      <c r="K13" s="25"/>
      <c r="L13" s="278"/>
    </row>
    <row r="14" spans="1:12" ht="12.75">
      <c r="A14" s="28"/>
      <c r="B14" s="24" t="s">
        <v>163</v>
      </c>
      <c r="C14" s="25"/>
      <c r="D14" s="181">
        <v>10000</v>
      </c>
      <c r="E14" s="26">
        <f>+E12</f>
        <v>0.03825</v>
      </c>
      <c r="F14" s="26">
        <f>+F10</f>
        <v>0.040875</v>
      </c>
      <c r="G14" s="27"/>
      <c r="H14" s="27">
        <f>+D14*SUM(E14:F14)</f>
        <v>791.25</v>
      </c>
      <c r="I14" s="26">
        <f>+H14*27.1%</f>
        <v>214.42875</v>
      </c>
      <c r="J14" s="53">
        <f>(SUM(H14:I14)/D14)</f>
        <v>0.100567875</v>
      </c>
      <c r="K14" s="25"/>
      <c r="L14" s="278"/>
    </row>
    <row r="15" spans="1:12" ht="15">
      <c r="A15" s="292" t="s">
        <v>157</v>
      </c>
      <c r="B15" s="148" t="s">
        <v>204</v>
      </c>
      <c r="C15" s="25"/>
      <c r="D15" s="181"/>
      <c r="E15" s="26"/>
      <c r="F15" s="26"/>
      <c r="G15" s="27"/>
      <c r="H15" s="27"/>
      <c r="I15" s="26"/>
      <c r="J15" s="53">
        <f>+J16-J14</f>
        <v>0.04943212499999999</v>
      </c>
      <c r="K15" s="25"/>
      <c r="L15" s="278"/>
    </row>
    <row r="16" spans="1:12" ht="13.5" thickBot="1">
      <c r="A16" s="287" t="s">
        <v>150</v>
      </c>
      <c r="B16" s="67" t="s">
        <v>147</v>
      </c>
      <c r="C16" s="32"/>
      <c r="D16" s="180"/>
      <c r="E16" s="68"/>
      <c r="F16" s="68"/>
      <c r="G16" s="71"/>
      <c r="H16" s="71"/>
      <c r="I16" s="68"/>
      <c r="J16" s="55">
        <v>0.15</v>
      </c>
      <c r="K16" s="25"/>
      <c r="L16" s="278"/>
    </row>
    <row r="17" spans="1:12" ht="13.5" thickTop="1">
      <c r="A17" s="28"/>
      <c r="B17" s="28"/>
      <c r="C17" s="25"/>
      <c r="D17" s="181"/>
      <c r="E17" s="30"/>
      <c r="F17" s="30"/>
      <c r="G17" s="8"/>
      <c r="H17" s="31"/>
      <c r="I17" s="30"/>
      <c r="J17" s="56"/>
      <c r="K17" s="25"/>
      <c r="L17" s="278"/>
    </row>
    <row r="18" spans="1:12" ht="13.5" thickBot="1">
      <c r="A18" s="28"/>
      <c r="B18" s="67" t="s">
        <v>148</v>
      </c>
      <c r="C18" s="32"/>
      <c r="D18" s="182">
        <f>SUM(D10:D14)</f>
        <v>1200000</v>
      </c>
      <c r="E18" s="33"/>
      <c r="F18" s="33"/>
      <c r="G18" s="293"/>
      <c r="H18" s="34">
        <f>SUM(H10:H14)</f>
        <v>72000</v>
      </c>
      <c r="I18" s="33"/>
      <c r="J18" s="57"/>
      <c r="K18" s="25"/>
      <c r="L18" s="278"/>
    </row>
    <row r="19" spans="1:12" ht="13.5" thickTop="1">
      <c r="A19" s="28"/>
      <c r="B19" s="8"/>
      <c r="C19" s="8"/>
      <c r="D19" s="8"/>
      <c r="E19" s="8"/>
      <c r="F19" s="8"/>
      <c r="G19" s="8"/>
      <c r="H19" s="8"/>
      <c r="I19" s="8"/>
      <c r="J19" s="58"/>
      <c r="K19" s="25"/>
      <c r="L19" s="278"/>
    </row>
    <row r="20" spans="1:12" ht="12.75">
      <c r="A20" s="28"/>
      <c r="B20" s="8"/>
      <c r="C20" s="8"/>
      <c r="D20" s="8"/>
      <c r="E20" s="8"/>
      <c r="F20" s="8"/>
      <c r="G20" s="8"/>
      <c r="H20" s="8"/>
      <c r="I20" s="8"/>
      <c r="J20" s="58"/>
      <c r="K20" s="25"/>
      <c r="L20" s="278"/>
    </row>
    <row r="21" spans="1:12" ht="12.75">
      <c r="A21" s="28"/>
      <c r="B21" s="64" t="s">
        <v>164</v>
      </c>
      <c r="C21" s="8"/>
      <c r="D21" s="8"/>
      <c r="E21" s="8"/>
      <c r="F21" s="8"/>
      <c r="G21" s="8"/>
      <c r="H21" s="36" t="s">
        <v>149</v>
      </c>
      <c r="I21" s="37" t="s">
        <v>150</v>
      </c>
      <c r="J21" s="59" t="s">
        <v>142</v>
      </c>
      <c r="K21" s="25"/>
      <c r="L21" s="278"/>
    </row>
    <row r="22" spans="1:12" ht="12.75">
      <c r="A22" s="28"/>
      <c r="B22" s="35"/>
      <c r="C22" s="8"/>
      <c r="D22" s="8"/>
      <c r="E22" s="8"/>
      <c r="F22" s="8"/>
      <c r="G22" s="8"/>
      <c r="H22" s="38"/>
      <c r="I22" s="175"/>
      <c r="J22" s="59"/>
      <c r="K22" s="25"/>
      <c r="L22" s="278"/>
    </row>
    <row r="23" spans="1:12" ht="13.5" thickBot="1">
      <c r="A23" s="28"/>
      <c r="B23" s="39" t="s">
        <v>226</v>
      </c>
      <c r="C23" s="8"/>
      <c r="D23" s="8"/>
      <c r="E23" s="8"/>
      <c r="F23" s="150">
        <v>22950</v>
      </c>
      <c r="G23" s="40"/>
      <c r="H23" s="41" t="s">
        <v>151</v>
      </c>
      <c r="I23" s="176">
        <f>SUM(D12:D14)</f>
        <v>600000</v>
      </c>
      <c r="J23" s="183">
        <f>+F23/I23</f>
        <v>0.03825</v>
      </c>
      <c r="K23" s="25"/>
      <c r="L23" s="278"/>
    </row>
    <row r="24" spans="1:12" ht="13.5" customHeight="1" thickTop="1">
      <c r="A24" s="28"/>
      <c r="B24" s="39"/>
      <c r="C24" s="8"/>
      <c r="D24" s="8"/>
      <c r="E24" s="8"/>
      <c r="F24" s="40"/>
      <c r="G24" s="40"/>
      <c r="H24" s="42"/>
      <c r="I24" s="177"/>
      <c r="J24" s="60"/>
      <c r="K24" s="25"/>
      <c r="L24" s="278"/>
    </row>
    <row r="25" spans="1:12" ht="13.5" customHeight="1">
      <c r="A25" s="28"/>
      <c r="B25" s="66" t="s">
        <v>165</v>
      </c>
      <c r="C25" s="8"/>
      <c r="D25" s="8"/>
      <c r="E25" s="8"/>
      <c r="F25" s="40"/>
      <c r="G25" s="40"/>
      <c r="H25" s="42"/>
      <c r="I25" s="177"/>
      <c r="J25" s="60"/>
      <c r="K25" s="25"/>
      <c r="L25" s="278"/>
    </row>
    <row r="26" spans="1:12" ht="13.5" customHeight="1">
      <c r="A26" s="28"/>
      <c r="B26" s="39"/>
      <c r="C26" s="8"/>
      <c r="D26" s="8"/>
      <c r="E26" s="8"/>
      <c r="F26" s="40"/>
      <c r="G26" s="40"/>
      <c r="H26" s="42"/>
      <c r="I26" s="177"/>
      <c r="J26" s="60"/>
      <c r="K26" s="25"/>
      <c r="L26" s="278"/>
    </row>
    <row r="27" spans="1:16" ht="12.75">
      <c r="A27" s="28"/>
      <c r="B27" s="39" t="s">
        <v>227</v>
      </c>
      <c r="C27" s="8"/>
      <c r="D27" s="8"/>
      <c r="E27" s="8"/>
      <c r="F27" s="178">
        <v>21120</v>
      </c>
      <c r="G27" s="40"/>
      <c r="H27" s="42"/>
      <c r="I27" s="177"/>
      <c r="J27" s="58"/>
      <c r="K27" s="25"/>
      <c r="L27" s="278"/>
      <c r="O27" s="63"/>
      <c r="P27" s="63" t="s">
        <v>0</v>
      </c>
    </row>
    <row r="28" spans="1:12" ht="12.75">
      <c r="A28" s="28"/>
      <c r="B28" s="8"/>
      <c r="C28" s="8"/>
      <c r="D28" s="8"/>
      <c r="E28" s="8"/>
      <c r="F28" s="178"/>
      <c r="G28" s="8"/>
      <c r="H28" s="42"/>
      <c r="I28" s="177"/>
      <c r="J28" s="58"/>
      <c r="K28" s="25"/>
      <c r="L28" s="278"/>
    </row>
    <row r="29" spans="1:12" ht="12.75">
      <c r="A29" s="28"/>
      <c r="B29" s="54" t="s">
        <v>228</v>
      </c>
      <c r="C29" s="8"/>
      <c r="D29" s="8"/>
      <c r="E29" s="8"/>
      <c r="F29" s="178">
        <f>2400*5</f>
        <v>12000</v>
      </c>
      <c r="G29" s="44"/>
      <c r="H29" s="42"/>
      <c r="I29" s="177"/>
      <c r="J29" s="58"/>
      <c r="K29" s="25"/>
      <c r="L29" s="278"/>
    </row>
    <row r="30" spans="1:12" ht="12.75">
      <c r="A30" s="28"/>
      <c r="B30" s="54"/>
      <c r="C30" s="8"/>
      <c r="D30" s="8"/>
      <c r="E30" s="8"/>
      <c r="F30" s="178"/>
      <c r="G30" s="8"/>
      <c r="H30" s="42"/>
      <c r="I30" s="177"/>
      <c r="J30" s="58"/>
      <c r="K30" s="25"/>
      <c r="L30" s="278"/>
    </row>
    <row r="31" spans="1:12" ht="12.75">
      <c r="A31" s="28"/>
      <c r="B31" s="54" t="s">
        <v>158</v>
      </c>
      <c r="C31" s="8"/>
      <c r="D31" s="8"/>
      <c r="E31" s="8"/>
      <c r="F31" s="178">
        <v>900</v>
      </c>
      <c r="G31" s="44"/>
      <c r="H31" s="42"/>
      <c r="I31" s="177"/>
      <c r="J31" s="58"/>
      <c r="K31" s="25"/>
      <c r="L31" s="278"/>
    </row>
    <row r="32" spans="1:12" ht="12.75">
      <c r="A32" s="28"/>
      <c r="B32" s="54"/>
      <c r="C32" s="8"/>
      <c r="D32" s="8"/>
      <c r="E32" s="8"/>
      <c r="F32" s="178"/>
      <c r="G32" s="8"/>
      <c r="H32" s="42"/>
      <c r="I32" s="177"/>
      <c r="J32" s="58"/>
      <c r="K32" s="25"/>
      <c r="L32" s="278"/>
    </row>
    <row r="33" spans="1:12" ht="12.75">
      <c r="A33" s="28"/>
      <c r="B33" s="39" t="s">
        <v>230</v>
      </c>
      <c r="C33" s="8"/>
      <c r="D33" s="8"/>
      <c r="E33" s="8"/>
      <c r="F33" s="178">
        <f>456*3</f>
        <v>1368</v>
      </c>
      <c r="G33" s="44"/>
      <c r="H33" s="42"/>
      <c r="I33" s="177"/>
      <c r="J33" s="58"/>
      <c r="K33" s="25"/>
      <c r="L33" s="278"/>
    </row>
    <row r="34" spans="1:12" ht="12.75">
      <c r="A34" s="28"/>
      <c r="B34" s="54"/>
      <c r="C34" s="8"/>
      <c r="D34" s="8"/>
      <c r="E34" s="8"/>
      <c r="F34" s="178"/>
      <c r="G34" s="8"/>
      <c r="H34" s="42"/>
      <c r="I34" s="177"/>
      <c r="J34" s="58"/>
      <c r="K34" s="25"/>
      <c r="L34" s="278"/>
    </row>
    <row r="35" spans="1:12" ht="12.75">
      <c r="A35" s="28"/>
      <c r="B35" s="54" t="s">
        <v>229</v>
      </c>
      <c r="C35" s="8"/>
      <c r="D35" s="8"/>
      <c r="E35" s="8"/>
      <c r="F35" s="178">
        <f>25*100</f>
        <v>2500</v>
      </c>
      <c r="G35" s="44"/>
      <c r="H35" s="45"/>
      <c r="I35" s="177"/>
      <c r="J35" s="58"/>
      <c r="K35" s="25"/>
      <c r="L35" s="278"/>
    </row>
    <row r="36" spans="1:12" ht="12.75">
      <c r="A36" s="28"/>
      <c r="B36" s="54"/>
      <c r="C36" s="8"/>
      <c r="D36" s="8"/>
      <c r="E36" s="8"/>
      <c r="F36" s="178"/>
      <c r="G36" s="44"/>
      <c r="H36" s="45"/>
      <c r="I36" s="177"/>
      <c r="J36" s="58"/>
      <c r="K36" s="25"/>
      <c r="L36" s="278"/>
    </row>
    <row r="37" spans="1:12" ht="12.75">
      <c r="A37" s="28"/>
      <c r="B37" s="39" t="s">
        <v>231</v>
      </c>
      <c r="C37" s="8"/>
      <c r="D37" s="8"/>
      <c r="E37" s="8"/>
      <c r="F37" s="178">
        <v>11162</v>
      </c>
      <c r="G37" s="44"/>
      <c r="H37" s="45"/>
      <c r="I37" s="177"/>
      <c r="J37" s="58"/>
      <c r="K37" s="25"/>
      <c r="L37" s="278"/>
    </row>
    <row r="38" spans="1:12" ht="12.75">
      <c r="A38" s="28"/>
      <c r="B38" s="54"/>
      <c r="C38" s="8"/>
      <c r="D38" s="8"/>
      <c r="E38" s="8"/>
      <c r="F38" s="187"/>
      <c r="G38" s="44"/>
      <c r="H38" s="45"/>
      <c r="I38" s="177"/>
      <c r="J38" s="58"/>
      <c r="K38" s="25"/>
      <c r="L38" s="278"/>
    </row>
    <row r="39" spans="1:12" ht="12.75">
      <c r="A39" s="28"/>
      <c r="B39" s="54"/>
      <c r="C39" s="8"/>
      <c r="D39" s="8"/>
      <c r="E39" s="8"/>
      <c r="F39" s="187"/>
      <c r="G39" s="44"/>
      <c r="H39" s="45"/>
      <c r="I39" s="177"/>
      <c r="J39" s="58"/>
      <c r="K39" s="25"/>
      <c r="L39" s="278"/>
    </row>
    <row r="40" spans="1:17" ht="12.75">
      <c r="A40" s="28"/>
      <c r="B40" s="8"/>
      <c r="C40" s="8"/>
      <c r="D40" s="8"/>
      <c r="E40" s="8"/>
      <c r="F40" s="187"/>
      <c r="G40" s="44"/>
      <c r="H40" s="45"/>
      <c r="I40" s="177"/>
      <c r="J40" s="58"/>
      <c r="K40" s="25"/>
      <c r="L40" s="278"/>
      <c r="Q40" s="63" t="s">
        <v>0</v>
      </c>
    </row>
    <row r="41" spans="1:12" ht="13.5" thickBot="1">
      <c r="A41" s="28"/>
      <c r="B41" s="8"/>
      <c r="C41" s="8"/>
      <c r="D41" s="8"/>
      <c r="E41" s="8"/>
      <c r="F41" s="188">
        <f>SUM(F27:F39)</f>
        <v>49050</v>
      </c>
      <c r="G41" s="44"/>
      <c r="H41" s="46" t="s">
        <v>152</v>
      </c>
      <c r="I41" s="177">
        <f>+D18</f>
        <v>1200000</v>
      </c>
      <c r="J41" s="184">
        <f>+F41/I41</f>
        <v>0.040875</v>
      </c>
      <c r="K41" s="25"/>
      <c r="L41" s="278"/>
    </row>
    <row r="42" spans="1:12" ht="13.5" thickTop="1">
      <c r="A42" s="28"/>
      <c r="B42" s="8"/>
      <c r="C42" s="8"/>
      <c r="D42" s="8"/>
      <c r="E42" s="8"/>
      <c r="F42" s="187"/>
      <c r="G42" s="44"/>
      <c r="H42" s="47"/>
      <c r="I42" s="177"/>
      <c r="J42" s="58"/>
      <c r="K42" s="25"/>
      <c r="L42" s="278"/>
    </row>
    <row r="43" spans="1:12" ht="12.75">
      <c r="A43" s="28"/>
      <c r="B43" s="8"/>
      <c r="C43" s="8"/>
      <c r="D43" s="8"/>
      <c r="E43" s="8"/>
      <c r="F43" s="187"/>
      <c r="G43" s="8"/>
      <c r="H43" s="8"/>
      <c r="I43" s="178"/>
      <c r="J43" s="58"/>
      <c r="K43" s="25"/>
      <c r="L43" s="278"/>
    </row>
    <row r="44" spans="1:12" ht="12.75">
      <c r="A44" s="28"/>
      <c r="B44" s="8" t="s">
        <v>153</v>
      </c>
      <c r="C44" s="8"/>
      <c r="D44" s="8"/>
      <c r="E44" s="8"/>
      <c r="F44" s="189">
        <f>+F23+F41</f>
        <v>72000</v>
      </c>
      <c r="G44" s="48"/>
      <c r="H44" s="49" t="s">
        <v>154</v>
      </c>
      <c r="I44" s="176">
        <v>1200000</v>
      </c>
      <c r="J44" s="61">
        <f>+F44/I44</f>
        <v>0.06</v>
      </c>
      <c r="K44" s="25"/>
      <c r="L44" s="278"/>
    </row>
    <row r="45" spans="1:12" ht="12.75">
      <c r="A45" s="28"/>
      <c r="B45" s="8"/>
      <c r="C45" s="65" t="s">
        <v>161</v>
      </c>
      <c r="D45" s="8"/>
      <c r="E45" s="8"/>
      <c r="F45" s="48"/>
      <c r="G45" s="48"/>
      <c r="H45" s="49"/>
      <c r="I45" s="50"/>
      <c r="J45" s="61"/>
      <c r="K45" s="25"/>
      <c r="L45" s="278"/>
    </row>
    <row r="46" spans="1:12" ht="12.75">
      <c r="A46" s="28"/>
      <c r="B46" s="8"/>
      <c r="C46" s="8"/>
      <c r="D46" s="8"/>
      <c r="E46" s="8"/>
      <c r="F46" s="48"/>
      <c r="G46" s="48"/>
      <c r="H46" s="31"/>
      <c r="I46" s="31"/>
      <c r="J46" s="62"/>
      <c r="K46" s="25"/>
      <c r="L46" s="278"/>
    </row>
    <row r="47" spans="1:12" ht="15">
      <c r="A47" s="292" t="s">
        <v>157</v>
      </c>
      <c r="B47" s="35" t="s">
        <v>159</v>
      </c>
      <c r="C47" s="8"/>
      <c r="D47" s="8"/>
      <c r="E47" s="8"/>
      <c r="F47" s="8"/>
      <c r="G47" s="8"/>
      <c r="H47" s="8"/>
      <c r="I47" s="8"/>
      <c r="J47" s="8"/>
      <c r="K47" s="25"/>
      <c r="L47" s="278"/>
    </row>
    <row r="48" spans="1:12" ht="12.75">
      <c r="A48" s="28"/>
      <c r="B48" s="8"/>
      <c r="C48" s="8"/>
      <c r="D48" s="8"/>
      <c r="E48" s="8"/>
      <c r="F48" s="8"/>
      <c r="G48" s="8"/>
      <c r="H48" s="8"/>
      <c r="I48" s="8"/>
      <c r="J48" s="8"/>
      <c r="K48" s="25"/>
      <c r="L48" s="278"/>
    </row>
    <row r="49" spans="1:12" ht="12.75">
      <c r="A49" s="287" t="s">
        <v>150</v>
      </c>
      <c r="B49" s="35" t="s">
        <v>160</v>
      </c>
      <c r="C49" s="8"/>
      <c r="D49" s="8"/>
      <c r="E49" s="8"/>
      <c r="F49" s="8"/>
      <c r="G49" s="8"/>
      <c r="H49" s="8"/>
      <c r="I49" s="8"/>
      <c r="J49" s="8"/>
      <c r="K49" s="25"/>
      <c r="L49" s="278"/>
    </row>
    <row r="50" spans="1:12" ht="12.75">
      <c r="A50" s="376"/>
      <c r="B50" s="360"/>
      <c r="C50" s="360"/>
      <c r="D50" s="360"/>
      <c r="E50" s="360"/>
      <c r="F50" s="360"/>
      <c r="G50" s="360"/>
      <c r="H50" s="360"/>
      <c r="I50" s="360"/>
      <c r="J50" s="360"/>
      <c r="K50" s="361"/>
      <c r="L50" s="278"/>
    </row>
    <row r="51" spans="1:11" ht="12.75">
      <c r="A51" s="281"/>
      <c r="B51" s="281"/>
      <c r="C51" s="281"/>
      <c r="D51" s="281"/>
      <c r="E51" s="281"/>
      <c r="F51" s="281"/>
      <c r="G51" s="281"/>
      <c r="H51" s="281"/>
      <c r="I51" s="281"/>
      <c r="J51" s="281"/>
      <c r="K51" s="281"/>
    </row>
  </sheetData>
  <mergeCells count="5">
    <mergeCell ref="A1:K1"/>
    <mergeCell ref="A50:K50"/>
    <mergeCell ref="B2:J2"/>
    <mergeCell ref="B3:J3"/>
    <mergeCell ref="B4:J4"/>
  </mergeCells>
  <printOptions/>
  <pageMargins left="0.7875" right="0.7875" top="1.0527777777777778" bottom="1.0527777777777778" header="0.7875" footer="0.787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M54"/>
  <sheetViews>
    <sheetView zoomScaleSheetLayoutView="75" workbookViewId="0" topLeftCell="A1">
      <selection activeCell="A1" sqref="A1:K52"/>
    </sheetView>
  </sheetViews>
  <sheetFormatPr defaultColWidth="9.140625" defaultRowHeight="12.75"/>
  <cols>
    <col min="1" max="1" width="2.8515625" style="4" bestFit="1" customWidth="1"/>
    <col min="2" max="2" width="4.57421875" style="0" customWidth="1"/>
    <col min="3" max="4" width="12.140625" style="0" customWidth="1"/>
    <col min="5" max="5" width="11.28125" style="3" bestFit="1" customWidth="1"/>
    <col min="6" max="6" width="1.28515625" style="3" customWidth="1"/>
    <col min="7" max="7" width="11.28125" style="0" bestFit="1" customWidth="1"/>
    <col min="8" max="8" width="1.28515625" style="0" customWidth="1"/>
    <col min="9" max="9" width="9.8515625" style="4" bestFit="1" customWidth="1"/>
    <col min="10" max="10" width="1.57421875" style="4" customWidth="1"/>
    <col min="11" max="11" width="17.57421875" style="4" customWidth="1"/>
  </cols>
  <sheetData>
    <row r="1" spans="1:13" ht="14.25" customHeight="1">
      <c r="A1" s="365" t="s">
        <v>17</v>
      </c>
      <c r="B1" s="366"/>
      <c r="C1" s="366"/>
      <c r="D1" s="366"/>
      <c r="E1" s="366"/>
      <c r="F1" s="366"/>
      <c r="G1" s="366"/>
      <c r="H1" s="366"/>
      <c r="I1" s="366"/>
      <c r="J1" s="366"/>
      <c r="K1" s="367"/>
      <c r="L1" s="5"/>
      <c r="M1" s="5"/>
    </row>
    <row r="2" spans="1:11" ht="14.25">
      <c r="A2" s="358" t="s">
        <v>39</v>
      </c>
      <c r="B2" s="359"/>
      <c r="C2" s="359"/>
      <c r="D2" s="359"/>
      <c r="E2" s="359"/>
      <c r="F2" s="359"/>
      <c r="G2" s="359"/>
      <c r="H2" s="359"/>
      <c r="I2" s="359"/>
      <c r="J2" s="359"/>
      <c r="K2" s="393"/>
    </row>
    <row r="3" spans="1:11" ht="14.25">
      <c r="A3" s="358" t="s">
        <v>97</v>
      </c>
      <c r="B3" s="359"/>
      <c r="C3" s="359"/>
      <c r="D3" s="359"/>
      <c r="E3" s="359"/>
      <c r="F3" s="359"/>
      <c r="G3" s="359"/>
      <c r="H3" s="359"/>
      <c r="I3" s="359"/>
      <c r="J3" s="359"/>
      <c r="K3" s="393"/>
    </row>
    <row r="4" spans="1:11" ht="6" customHeight="1">
      <c r="A4" s="243"/>
      <c r="B4" s="84"/>
      <c r="C4" s="84"/>
      <c r="D4" s="84"/>
      <c r="E4" s="244"/>
      <c r="F4" s="244"/>
      <c r="G4" s="84"/>
      <c r="H4" s="84"/>
      <c r="I4" s="78"/>
      <c r="J4" s="78"/>
      <c r="K4" s="245"/>
    </row>
    <row r="5" spans="1:11" ht="12.75">
      <c r="A5" s="243"/>
      <c r="B5" s="246"/>
      <c r="C5" s="246"/>
      <c r="D5" s="246"/>
      <c r="E5" s="247" t="s">
        <v>12</v>
      </c>
      <c r="F5" s="247"/>
      <c r="G5" s="248" t="s">
        <v>14</v>
      </c>
      <c r="H5" s="78"/>
      <c r="I5" s="248" t="s">
        <v>89</v>
      </c>
      <c r="J5" s="248"/>
      <c r="K5" s="249" t="s">
        <v>98</v>
      </c>
    </row>
    <row r="6" spans="1:11" ht="13.5" thickBot="1">
      <c r="A6" s="243"/>
      <c r="B6" s="84"/>
      <c r="C6" s="84"/>
      <c r="D6" s="84"/>
      <c r="E6" s="107" t="s">
        <v>52</v>
      </c>
      <c r="F6" s="247"/>
      <c r="G6" s="108" t="s">
        <v>47</v>
      </c>
      <c r="H6" s="84"/>
      <c r="I6" s="108" t="s">
        <v>90</v>
      </c>
      <c r="J6" s="78"/>
      <c r="K6" s="250" t="s">
        <v>99</v>
      </c>
    </row>
    <row r="7" spans="1:11" ht="12.75">
      <c r="A7" s="243"/>
      <c r="B7" s="84" t="s">
        <v>1</v>
      </c>
      <c r="C7" s="84"/>
      <c r="D7" s="84"/>
      <c r="E7" s="110">
        <v>45000</v>
      </c>
      <c r="F7" s="110"/>
      <c r="G7" s="110">
        <f>+E7</f>
        <v>45000</v>
      </c>
      <c r="H7" s="110"/>
      <c r="I7" s="78"/>
      <c r="J7" s="78"/>
      <c r="K7" s="245"/>
    </row>
    <row r="8" spans="1:11" ht="12.75">
      <c r="A8" s="243"/>
      <c r="B8" s="84" t="s">
        <v>2</v>
      </c>
      <c r="C8" s="84"/>
      <c r="D8" s="84"/>
      <c r="E8" s="244">
        <f>+E7*0.3</f>
        <v>13500</v>
      </c>
      <c r="F8" s="244"/>
      <c r="G8" s="244">
        <f>+E8</f>
        <v>13500</v>
      </c>
      <c r="H8" s="244"/>
      <c r="I8" s="78"/>
      <c r="J8" s="78"/>
      <c r="K8" s="245"/>
    </row>
    <row r="9" spans="1:11" ht="12.75">
      <c r="A9" s="243"/>
      <c r="B9" s="84" t="s">
        <v>11</v>
      </c>
      <c r="C9" s="84"/>
      <c r="D9" s="84"/>
      <c r="E9" s="244">
        <v>4050</v>
      </c>
      <c r="F9" s="244"/>
      <c r="G9" s="244">
        <f aca="true" t="shared" si="0" ref="G9:G16">+E9</f>
        <v>4050</v>
      </c>
      <c r="H9" s="244"/>
      <c r="I9" s="78">
        <v>1</v>
      </c>
      <c r="J9" s="78"/>
      <c r="K9" s="245">
        <v>1</v>
      </c>
    </row>
    <row r="10" spans="1:11" ht="12.75">
      <c r="A10" s="243"/>
      <c r="B10" s="84" t="s">
        <v>3</v>
      </c>
      <c r="C10" s="84"/>
      <c r="D10" s="84"/>
      <c r="E10" s="244">
        <v>2250</v>
      </c>
      <c r="F10" s="244"/>
      <c r="G10" s="244">
        <f t="shared" si="0"/>
        <v>2250</v>
      </c>
      <c r="H10" s="244"/>
      <c r="I10" s="78"/>
      <c r="J10" s="78"/>
      <c r="K10" s="245"/>
    </row>
    <row r="11" spans="1:11" ht="12.75">
      <c r="A11" s="243"/>
      <c r="B11" s="84" t="s">
        <v>6</v>
      </c>
      <c r="C11" s="84"/>
      <c r="D11" s="84"/>
      <c r="E11" s="244">
        <v>300</v>
      </c>
      <c r="F11" s="244"/>
      <c r="G11" s="244">
        <f t="shared" si="0"/>
        <v>300</v>
      </c>
      <c r="H11" s="244"/>
      <c r="I11" s="78"/>
      <c r="J11" s="78"/>
      <c r="K11" s="245">
        <v>2</v>
      </c>
    </row>
    <row r="12" spans="1:11" ht="12.75">
      <c r="A12" s="243"/>
      <c r="B12" s="84" t="s">
        <v>16</v>
      </c>
      <c r="C12" s="84"/>
      <c r="D12" s="84"/>
      <c r="E12" s="244">
        <v>500</v>
      </c>
      <c r="F12" s="244"/>
      <c r="G12" s="244">
        <f t="shared" si="0"/>
        <v>500</v>
      </c>
      <c r="H12" s="244"/>
      <c r="I12" s="78"/>
      <c r="J12" s="78"/>
      <c r="K12" s="245"/>
    </row>
    <row r="13" spans="1:11" ht="12.75">
      <c r="A13" s="243"/>
      <c r="B13" s="84" t="s">
        <v>13</v>
      </c>
      <c r="C13" s="84"/>
      <c r="D13" s="84"/>
      <c r="E13" s="244">
        <v>400</v>
      </c>
      <c r="F13" s="244"/>
      <c r="G13" s="244">
        <f t="shared" si="0"/>
        <v>400</v>
      </c>
      <c r="H13" s="244"/>
      <c r="I13" s="78"/>
      <c r="J13" s="78"/>
      <c r="K13" s="245"/>
    </row>
    <row r="14" spans="1:11" ht="12.75">
      <c r="A14" s="243"/>
      <c r="B14" s="84" t="s">
        <v>15</v>
      </c>
      <c r="C14" s="84"/>
      <c r="D14" s="84"/>
      <c r="E14" s="244">
        <v>1000</v>
      </c>
      <c r="F14" s="244"/>
      <c r="G14" s="244">
        <f t="shared" si="0"/>
        <v>1000</v>
      </c>
      <c r="H14" s="244"/>
      <c r="I14" s="78"/>
      <c r="J14" s="78"/>
      <c r="K14" s="245">
        <v>2</v>
      </c>
    </row>
    <row r="15" spans="1:11" ht="12.75">
      <c r="A15" s="243"/>
      <c r="B15" s="84" t="s">
        <v>4</v>
      </c>
      <c r="C15" s="84"/>
      <c r="D15" s="84"/>
      <c r="E15" s="244">
        <v>1550</v>
      </c>
      <c r="F15" s="244"/>
      <c r="G15" s="244">
        <f t="shared" si="0"/>
        <v>1550</v>
      </c>
      <c r="H15" s="244"/>
      <c r="I15" s="78"/>
      <c r="J15" s="78"/>
      <c r="K15" s="245"/>
    </row>
    <row r="16" spans="1:11" ht="12.75">
      <c r="A16" s="243"/>
      <c r="B16" s="84" t="s">
        <v>5</v>
      </c>
      <c r="C16" s="84"/>
      <c r="D16" s="84"/>
      <c r="E16" s="244">
        <v>2500</v>
      </c>
      <c r="F16" s="244"/>
      <c r="G16" s="244">
        <f t="shared" si="0"/>
        <v>2500</v>
      </c>
      <c r="H16" s="244"/>
      <c r="I16" s="78">
        <v>3</v>
      </c>
      <c r="J16" s="78"/>
      <c r="K16" s="245">
        <v>3</v>
      </c>
    </row>
    <row r="17" spans="1:11" ht="12.75">
      <c r="A17" s="243"/>
      <c r="B17" s="84" t="s">
        <v>43</v>
      </c>
      <c r="C17" s="84"/>
      <c r="D17" s="84"/>
      <c r="E17" s="109">
        <v>0</v>
      </c>
      <c r="F17" s="244"/>
      <c r="G17" s="100">
        <v>0</v>
      </c>
      <c r="H17" s="111"/>
      <c r="I17" s="78"/>
      <c r="J17" s="78"/>
      <c r="K17" s="245" t="s">
        <v>100</v>
      </c>
    </row>
    <row r="18" spans="1:11" ht="12.75">
      <c r="A18" s="243"/>
      <c r="B18" s="84"/>
      <c r="C18" s="84"/>
      <c r="D18" s="84" t="s">
        <v>9</v>
      </c>
      <c r="E18" s="110">
        <f>SUM(E7:E17)</f>
        <v>71050</v>
      </c>
      <c r="F18" s="110"/>
      <c r="G18" s="110">
        <f>SUM(G7:G17)</f>
        <v>71050</v>
      </c>
      <c r="H18" s="110"/>
      <c r="I18" s="78"/>
      <c r="J18" s="78"/>
      <c r="K18" s="245"/>
    </row>
    <row r="19" spans="1:11" ht="12.75">
      <c r="A19" s="243"/>
      <c r="B19" s="246" t="s">
        <v>8</v>
      </c>
      <c r="C19" s="246"/>
      <c r="D19" s="246"/>
      <c r="E19" s="244"/>
      <c r="F19" s="244"/>
      <c r="G19" s="251"/>
      <c r="H19" s="84"/>
      <c r="I19" s="78"/>
      <c r="J19" s="78"/>
      <c r="K19" s="245"/>
    </row>
    <row r="20" spans="1:11" ht="12.75">
      <c r="A20" s="243"/>
      <c r="B20" s="252" t="s">
        <v>305</v>
      </c>
      <c r="C20" s="252"/>
      <c r="D20" s="84"/>
      <c r="E20" s="109">
        <v>500</v>
      </c>
      <c r="F20" s="244"/>
      <c r="G20" s="100">
        <v>0</v>
      </c>
      <c r="H20" s="84"/>
      <c r="I20" s="78">
        <v>6</v>
      </c>
      <c r="J20" s="78"/>
      <c r="K20" s="245">
        <v>6</v>
      </c>
    </row>
    <row r="21" spans="1:11" ht="12.75">
      <c r="A21" s="243"/>
      <c r="B21" s="252"/>
      <c r="C21" s="252" t="s">
        <v>307</v>
      </c>
      <c r="D21" s="84"/>
      <c r="E21" s="110">
        <f>SUM(E18:E20)</f>
        <v>71550</v>
      </c>
      <c r="F21" s="110"/>
      <c r="G21" s="338">
        <f>SUM(G18:G20)</f>
        <v>71050</v>
      </c>
      <c r="H21" s="84"/>
      <c r="I21" s="78"/>
      <c r="J21" s="78"/>
      <c r="K21" s="245"/>
    </row>
    <row r="22" spans="1:11" ht="12.75">
      <c r="A22" s="243"/>
      <c r="B22" s="246" t="s">
        <v>7</v>
      </c>
      <c r="C22" s="246"/>
      <c r="D22" s="84"/>
      <c r="E22" s="244"/>
      <c r="F22" s="244"/>
      <c r="G22" s="251"/>
      <c r="H22" s="84"/>
      <c r="I22" s="78"/>
      <c r="J22" s="78"/>
      <c r="K22" s="245"/>
    </row>
    <row r="23" spans="1:11" ht="12.75">
      <c r="A23" s="243"/>
      <c r="B23" s="252" t="s">
        <v>45</v>
      </c>
      <c r="C23" s="252"/>
      <c r="D23" s="246"/>
      <c r="E23" s="244"/>
      <c r="F23" s="244"/>
      <c r="G23" s="251">
        <v>-10000</v>
      </c>
      <c r="H23" s="84"/>
      <c r="I23" s="78">
        <v>5</v>
      </c>
      <c r="J23" s="78"/>
      <c r="K23" s="245">
        <v>5</v>
      </c>
    </row>
    <row r="24" spans="1:11" ht="12.75">
      <c r="A24" s="243"/>
      <c r="B24" s="252" t="s">
        <v>305</v>
      </c>
      <c r="C24" s="252"/>
      <c r="D24" s="84"/>
      <c r="E24" s="244">
        <f>-E20</f>
        <v>-500</v>
      </c>
      <c r="F24" s="244"/>
      <c r="G24" s="251"/>
      <c r="H24" s="84"/>
      <c r="I24" s="78">
        <v>6</v>
      </c>
      <c r="J24" s="78"/>
      <c r="K24" s="245">
        <v>6</v>
      </c>
    </row>
    <row r="25" spans="1:11" ht="13.5" thickBot="1">
      <c r="A25" s="243"/>
      <c r="B25" s="84"/>
      <c r="C25" s="246" t="s">
        <v>306</v>
      </c>
      <c r="D25" s="84"/>
      <c r="E25" s="335">
        <f>SUM(E21:E24)</f>
        <v>71050</v>
      </c>
      <c r="F25" s="244"/>
      <c r="G25" s="336">
        <f>SUM(G21:G24)</f>
        <v>61050</v>
      </c>
      <c r="H25" s="111"/>
      <c r="I25" s="78"/>
      <c r="J25" s="78"/>
      <c r="K25" s="245"/>
    </row>
    <row r="26" spans="1:11" ht="9" customHeight="1" thickTop="1">
      <c r="A26" s="243"/>
      <c r="B26" s="84"/>
      <c r="C26" s="84"/>
      <c r="D26" s="84"/>
      <c r="E26" s="244"/>
      <c r="F26" s="244"/>
      <c r="G26" s="251"/>
      <c r="H26" s="84"/>
      <c r="I26" s="78"/>
      <c r="J26" s="78"/>
      <c r="K26" s="245"/>
    </row>
    <row r="27" spans="1:11" ht="12.75">
      <c r="A27" s="253" t="s">
        <v>10</v>
      </c>
      <c r="B27" s="246"/>
      <c r="C27" s="84"/>
      <c r="D27" s="84"/>
      <c r="E27" s="244">
        <v>1550</v>
      </c>
      <c r="F27" s="244"/>
      <c r="G27" s="244">
        <v>1550</v>
      </c>
      <c r="H27" s="244"/>
      <c r="I27" s="78">
        <v>7</v>
      </c>
      <c r="J27" s="78"/>
      <c r="K27" s="245">
        <v>7</v>
      </c>
    </row>
    <row r="28" spans="1:11" ht="8.25" customHeight="1">
      <c r="A28" s="254"/>
      <c r="B28" s="84"/>
      <c r="C28" s="84"/>
      <c r="D28" s="84"/>
      <c r="E28" s="244"/>
      <c r="F28" s="244"/>
      <c r="G28" s="84"/>
      <c r="H28" s="84"/>
      <c r="I28" s="78"/>
      <c r="J28" s="78"/>
      <c r="K28" s="245"/>
    </row>
    <row r="29" spans="1:11" s="1" customFormat="1" ht="12.75">
      <c r="A29" s="253" t="s">
        <v>55</v>
      </c>
      <c r="B29" s="246"/>
      <c r="C29" s="246"/>
      <c r="D29" s="246"/>
      <c r="E29" s="339">
        <f>+E25/E27</f>
        <v>45.83870967741935</v>
      </c>
      <c r="F29" s="255"/>
      <c r="G29" s="255"/>
      <c r="H29" s="255"/>
      <c r="I29" s="248"/>
      <c r="J29" s="248"/>
      <c r="K29" s="249"/>
    </row>
    <row r="30" spans="1:11" s="1" customFormat="1" ht="12.75">
      <c r="A30" s="253" t="s">
        <v>54</v>
      </c>
      <c r="B30" s="246"/>
      <c r="C30" s="246"/>
      <c r="D30" s="246"/>
      <c r="E30" s="256"/>
      <c r="F30" s="256"/>
      <c r="G30" s="339">
        <f>+G25/G27</f>
        <v>39.38709677419355</v>
      </c>
      <c r="H30" s="255"/>
      <c r="I30" s="248"/>
      <c r="J30" s="248"/>
      <c r="K30" s="249"/>
    </row>
    <row r="31" spans="1:11" ht="9" customHeight="1">
      <c r="A31" s="243"/>
      <c r="B31" s="246"/>
      <c r="C31" s="246"/>
      <c r="D31" s="84"/>
      <c r="E31" s="244"/>
      <c r="F31" s="244"/>
      <c r="G31" s="84"/>
      <c r="H31" s="84"/>
      <c r="I31" s="78"/>
      <c r="J31" s="78"/>
      <c r="K31" s="245"/>
    </row>
    <row r="32" spans="1:11" ht="12.75">
      <c r="A32" s="253" t="s">
        <v>93</v>
      </c>
      <c r="B32" s="246"/>
      <c r="C32" s="246"/>
      <c r="D32" s="84"/>
      <c r="E32" s="244"/>
      <c r="F32" s="244"/>
      <c r="G32" s="84"/>
      <c r="H32" s="84"/>
      <c r="I32" s="78"/>
      <c r="J32" s="78"/>
      <c r="K32" s="245"/>
    </row>
    <row r="33" spans="1:11" ht="12.75">
      <c r="A33" s="243" t="s">
        <v>53</v>
      </c>
      <c r="B33" s="246" t="s">
        <v>46</v>
      </c>
      <c r="C33" s="246"/>
      <c r="D33" s="84"/>
      <c r="E33" s="244"/>
      <c r="F33" s="244"/>
      <c r="G33" s="84"/>
      <c r="H33" s="84"/>
      <c r="I33" s="78"/>
      <c r="J33" s="78"/>
      <c r="K33" s="245"/>
    </row>
    <row r="34" spans="1:11" ht="12.75">
      <c r="A34" s="243" t="s">
        <v>53</v>
      </c>
      <c r="B34" s="246" t="s">
        <v>96</v>
      </c>
      <c r="C34" s="246"/>
      <c r="D34" s="84"/>
      <c r="E34" s="244"/>
      <c r="F34" s="244"/>
      <c r="G34" s="84"/>
      <c r="H34" s="84"/>
      <c r="I34" s="78"/>
      <c r="J34" s="78"/>
      <c r="K34" s="245"/>
    </row>
    <row r="35" spans="1:11" ht="8.25" customHeight="1">
      <c r="A35" s="243"/>
      <c r="B35" s="246"/>
      <c r="C35" s="246"/>
      <c r="D35" s="84"/>
      <c r="E35" s="244"/>
      <c r="F35" s="244"/>
      <c r="G35" s="84"/>
      <c r="H35" s="84"/>
      <c r="I35" s="78"/>
      <c r="J35" s="78"/>
      <c r="K35" s="245"/>
    </row>
    <row r="36" spans="1:11" ht="12.75">
      <c r="A36" s="257" t="s">
        <v>38</v>
      </c>
      <c r="B36" s="252"/>
      <c r="C36" s="246" t="s">
        <v>0</v>
      </c>
      <c r="D36" s="84"/>
      <c r="E36" s="244"/>
      <c r="F36" s="244"/>
      <c r="G36" s="84"/>
      <c r="H36" s="84"/>
      <c r="I36" s="78"/>
      <c r="J36" s="78"/>
      <c r="K36" s="245"/>
    </row>
    <row r="37" spans="1:11" ht="12.75">
      <c r="A37" s="258">
        <f>+I9</f>
        <v>1</v>
      </c>
      <c r="B37" s="252" t="s">
        <v>44</v>
      </c>
      <c r="C37" s="252"/>
      <c r="D37" s="84"/>
      <c r="E37" s="244"/>
      <c r="F37" s="244"/>
      <c r="G37" s="84"/>
      <c r="H37" s="84"/>
      <c r="I37" s="78"/>
      <c r="J37" s="78"/>
      <c r="K37" s="245"/>
    </row>
    <row r="38" spans="1:11" ht="12.75">
      <c r="A38" s="258">
        <f>+K11</f>
        <v>2</v>
      </c>
      <c r="B38" s="252" t="s">
        <v>91</v>
      </c>
      <c r="C38" s="252"/>
      <c r="D38" s="84"/>
      <c r="E38" s="244"/>
      <c r="F38" s="244"/>
      <c r="G38" s="84"/>
      <c r="H38" s="84"/>
      <c r="I38" s="78"/>
      <c r="J38" s="78"/>
      <c r="K38" s="245"/>
    </row>
    <row r="39" spans="1:11" ht="12.75">
      <c r="A39" s="258">
        <f>+I16</f>
        <v>3</v>
      </c>
      <c r="B39" s="252" t="s">
        <v>92</v>
      </c>
      <c r="C39" s="252"/>
      <c r="D39" s="84"/>
      <c r="E39" s="244"/>
      <c r="F39" s="244"/>
      <c r="G39" s="84"/>
      <c r="H39" s="84"/>
      <c r="I39" s="78"/>
      <c r="J39" s="78"/>
      <c r="K39" s="245"/>
    </row>
    <row r="40" spans="1:11" ht="12.75">
      <c r="A40" s="258"/>
      <c r="B40" s="252" t="s">
        <v>87</v>
      </c>
      <c r="C40" s="252"/>
      <c r="D40" s="84"/>
      <c r="E40" s="244"/>
      <c r="F40" s="244"/>
      <c r="G40" s="84"/>
      <c r="H40" s="84"/>
      <c r="I40" s="78"/>
      <c r="J40" s="78"/>
      <c r="K40" s="245"/>
    </row>
    <row r="41" spans="1:11" ht="12.75">
      <c r="A41" s="258"/>
      <c r="B41" s="252" t="s">
        <v>88</v>
      </c>
      <c r="C41" s="252"/>
      <c r="D41" s="84"/>
      <c r="E41" s="244"/>
      <c r="F41" s="244"/>
      <c r="G41" s="84"/>
      <c r="H41" s="84"/>
      <c r="I41" s="78"/>
      <c r="J41" s="78"/>
      <c r="K41" s="245"/>
    </row>
    <row r="42" spans="1:11" ht="12.75">
      <c r="A42" s="258"/>
      <c r="B42" s="252" t="s">
        <v>86</v>
      </c>
      <c r="C42" s="252"/>
      <c r="D42" s="84"/>
      <c r="E42" s="244"/>
      <c r="F42" s="244"/>
      <c r="G42" s="84"/>
      <c r="H42" s="84"/>
      <c r="I42" s="78"/>
      <c r="J42" s="78"/>
      <c r="K42" s="245"/>
    </row>
    <row r="43" spans="1:11" ht="12.75">
      <c r="A43" s="258">
        <v>4</v>
      </c>
      <c r="B43" s="252" t="s">
        <v>49</v>
      </c>
      <c r="C43" s="252"/>
      <c r="D43" s="84"/>
      <c r="E43" s="244"/>
      <c r="F43" s="244"/>
      <c r="G43" s="84"/>
      <c r="H43" s="84"/>
      <c r="I43" s="78"/>
      <c r="J43" s="78"/>
      <c r="K43" s="245"/>
    </row>
    <row r="44" spans="1:11" ht="12.75">
      <c r="A44" s="258"/>
      <c r="B44" s="252" t="s">
        <v>48</v>
      </c>
      <c r="C44" s="252"/>
      <c r="D44" s="84"/>
      <c r="E44" s="244"/>
      <c r="F44" s="244"/>
      <c r="G44" s="84"/>
      <c r="H44" s="84"/>
      <c r="I44" s="78"/>
      <c r="J44" s="78"/>
      <c r="K44" s="245"/>
    </row>
    <row r="45" spans="1:11" ht="12.75">
      <c r="A45" s="258">
        <v>5</v>
      </c>
      <c r="B45" s="252" t="s">
        <v>94</v>
      </c>
      <c r="C45" s="252"/>
      <c r="D45" s="84"/>
      <c r="E45" s="244"/>
      <c r="F45" s="244"/>
      <c r="G45" s="84"/>
      <c r="H45" s="84"/>
      <c r="I45" s="78"/>
      <c r="J45" s="78"/>
      <c r="K45" s="245"/>
    </row>
    <row r="46" spans="1:11" ht="12.75">
      <c r="A46" s="258"/>
      <c r="B46" s="252" t="s">
        <v>95</v>
      </c>
      <c r="C46" s="252"/>
      <c r="D46" s="84"/>
      <c r="E46" s="244"/>
      <c r="F46" s="244"/>
      <c r="G46" s="84"/>
      <c r="H46" s="84"/>
      <c r="I46" s="78"/>
      <c r="J46" s="78"/>
      <c r="K46" s="245"/>
    </row>
    <row r="47" spans="1:11" ht="12.75">
      <c r="A47" s="258">
        <v>6</v>
      </c>
      <c r="B47" s="252"/>
      <c r="C47" s="252"/>
      <c r="D47" s="84"/>
      <c r="E47" s="244"/>
      <c r="F47" s="244"/>
      <c r="G47" s="84"/>
      <c r="H47" s="84"/>
      <c r="I47" s="78"/>
      <c r="J47" s="78"/>
      <c r="K47" s="245"/>
    </row>
    <row r="48" spans="1:11" ht="12.75">
      <c r="A48" s="258"/>
      <c r="B48" s="252"/>
      <c r="C48" s="252"/>
      <c r="D48" s="84"/>
      <c r="E48" s="244"/>
      <c r="F48" s="244"/>
      <c r="G48" s="84"/>
      <c r="H48" s="84"/>
      <c r="I48" s="78"/>
      <c r="J48" s="78"/>
      <c r="K48" s="245"/>
    </row>
    <row r="49" spans="1:11" ht="12.75">
      <c r="A49" s="258"/>
      <c r="B49" s="252"/>
      <c r="C49" s="252"/>
      <c r="D49" s="84"/>
      <c r="E49" s="244"/>
      <c r="F49" s="244"/>
      <c r="G49" s="84"/>
      <c r="H49" s="84"/>
      <c r="I49" s="78"/>
      <c r="J49" s="78"/>
      <c r="K49" s="245"/>
    </row>
    <row r="50" spans="1:11" ht="12.75">
      <c r="A50" s="258">
        <v>7</v>
      </c>
      <c r="B50" s="252" t="s">
        <v>50</v>
      </c>
      <c r="C50" s="252"/>
      <c r="D50" s="84"/>
      <c r="E50" s="244"/>
      <c r="F50" s="244"/>
      <c r="G50" s="84"/>
      <c r="H50" s="84"/>
      <c r="I50" s="78"/>
      <c r="J50" s="78"/>
      <c r="K50" s="245"/>
    </row>
    <row r="51" spans="1:11" ht="12.75">
      <c r="A51" s="258"/>
      <c r="B51" s="252" t="s">
        <v>51</v>
      </c>
      <c r="C51" s="252"/>
      <c r="D51" s="84"/>
      <c r="E51" s="244"/>
      <c r="F51" s="244"/>
      <c r="G51" s="84"/>
      <c r="H51" s="84"/>
      <c r="I51" s="78"/>
      <c r="J51" s="78"/>
      <c r="K51" s="245"/>
    </row>
    <row r="52" spans="1:11" ht="6.75" customHeight="1">
      <c r="A52" s="259"/>
      <c r="B52" s="260"/>
      <c r="C52" s="260"/>
      <c r="D52" s="260"/>
      <c r="E52" s="261"/>
      <c r="F52" s="261"/>
      <c r="G52" s="260"/>
      <c r="H52" s="260"/>
      <c r="I52" s="262"/>
      <c r="J52" s="262"/>
      <c r="K52" s="263"/>
    </row>
    <row r="54" ht="12.75">
      <c r="D54" t="s">
        <v>0</v>
      </c>
    </row>
  </sheetData>
  <mergeCells count="3">
    <mergeCell ref="A1:K1"/>
    <mergeCell ref="A2:K2"/>
    <mergeCell ref="A3:K3"/>
  </mergeCells>
  <printOptions/>
  <pageMargins left="0.75" right="0.75" top="1" bottom="1" header="0.5" footer="0.5"/>
  <pageSetup horizontalDpi="300" verticalDpi="300" orientation="portrait" r:id="rId2"/>
  <headerFooter alignWithMargins="0">
    <oddHeader>&amp;CEXHIBIT-D</oddHeader>
  </headerFooter>
  <drawing r:id="rId1"/>
</worksheet>
</file>

<file path=xl/worksheets/sheet8.xml><?xml version="1.0" encoding="utf-8"?>
<worksheet xmlns="http://schemas.openxmlformats.org/spreadsheetml/2006/main" xmlns:r="http://schemas.openxmlformats.org/officeDocument/2006/relationships">
  <dimension ref="A1:P50"/>
  <sheetViews>
    <sheetView workbookViewId="0" topLeftCell="A1">
      <selection activeCell="A1" sqref="A1:N50"/>
    </sheetView>
  </sheetViews>
  <sheetFormatPr defaultColWidth="9.140625" defaultRowHeight="12.75"/>
  <cols>
    <col min="1" max="1" width="3.7109375" style="0" customWidth="1"/>
    <col min="2" max="2" width="3.8515625" style="0" customWidth="1"/>
    <col min="3" max="3" width="10.28125" style="0" customWidth="1"/>
    <col min="4" max="4" width="11.7109375" style="0" customWidth="1"/>
    <col min="5" max="5" width="5.421875" style="0" customWidth="1"/>
    <col min="6" max="6" width="3.140625" style="0" customWidth="1"/>
    <col min="7" max="7" width="2.28125" style="0" customWidth="1"/>
    <col min="8" max="8" width="1.1484375" style="0" customWidth="1"/>
    <col min="9" max="9" width="13.7109375" style="296" customWidth="1"/>
    <col min="10" max="10" width="5.28125" style="296" customWidth="1"/>
    <col min="11" max="11" width="3.8515625" style="296" customWidth="1"/>
    <col min="12" max="12" width="10.57421875" style="296" customWidth="1"/>
    <col min="13" max="13" width="5.421875" style="296" customWidth="1"/>
    <col min="14" max="14" width="2.140625" style="0" customWidth="1"/>
  </cols>
  <sheetData>
    <row r="1" spans="1:14" ht="16.5" customHeight="1">
      <c r="A1" s="398" t="s">
        <v>205</v>
      </c>
      <c r="B1" s="399"/>
      <c r="C1" s="399"/>
      <c r="D1" s="399"/>
      <c r="E1" s="399"/>
      <c r="F1" s="399"/>
      <c r="G1" s="399"/>
      <c r="H1" s="399"/>
      <c r="I1" s="399"/>
      <c r="J1" s="399"/>
      <c r="K1" s="399"/>
      <c r="L1" s="399"/>
      <c r="M1" s="399"/>
      <c r="N1" s="400"/>
    </row>
    <row r="2" spans="1:14" ht="12.75">
      <c r="A2" s="343"/>
      <c r="B2" s="303"/>
      <c r="C2" s="402" t="s">
        <v>18</v>
      </c>
      <c r="D2" s="402"/>
      <c r="E2" s="402"/>
      <c r="F2" s="387"/>
      <c r="G2" s="387"/>
      <c r="H2" s="387"/>
      <c r="I2" s="387"/>
      <c r="J2" s="387"/>
      <c r="K2" s="387"/>
      <c r="L2" s="387"/>
      <c r="M2" s="387"/>
      <c r="N2" s="301"/>
    </row>
    <row r="3" spans="1:14" ht="12.75">
      <c r="A3" s="343"/>
      <c r="B3" s="303"/>
      <c r="C3" s="402" t="s">
        <v>311</v>
      </c>
      <c r="D3" s="402"/>
      <c r="E3" s="402"/>
      <c r="F3" s="394"/>
      <c r="G3" s="394"/>
      <c r="H3" s="394"/>
      <c r="I3" s="394"/>
      <c r="J3" s="394"/>
      <c r="K3" s="394"/>
      <c r="L3" s="394"/>
      <c r="M3" s="394"/>
      <c r="N3" s="301"/>
    </row>
    <row r="4" spans="1:14" ht="12.75">
      <c r="A4" s="401" t="s">
        <v>308</v>
      </c>
      <c r="B4" s="402"/>
      <c r="C4" s="402"/>
      <c r="D4" s="402"/>
      <c r="E4" s="302" t="s">
        <v>281</v>
      </c>
      <c r="F4" s="387"/>
      <c r="G4" s="387"/>
      <c r="H4" s="387"/>
      <c r="I4" s="387"/>
      <c r="J4" s="344" t="s">
        <v>282</v>
      </c>
      <c r="K4" s="395"/>
      <c r="L4" s="395"/>
      <c r="M4" s="395"/>
      <c r="N4" s="301"/>
    </row>
    <row r="5" spans="1:14" ht="9" customHeight="1">
      <c r="A5" s="343"/>
      <c r="B5" s="303"/>
      <c r="C5" s="303"/>
      <c r="D5" s="303"/>
      <c r="E5" s="302"/>
      <c r="F5" s="78"/>
      <c r="G5" s="78"/>
      <c r="H5" s="78"/>
      <c r="I5" s="78"/>
      <c r="J5" s="344"/>
      <c r="K5" s="341"/>
      <c r="L5" s="341"/>
      <c r="M5" s="341"/>
      <c r="N5" s="301"/>
    </row>
    <row r="6" spans="1:14" ht="12.75">
      <c r="A6" s="272" t="s">
        <v>268</v>
      </c>
      <c r="B6" s="84"/>
      <c r="C6" s="84"/>
      <c r="D6" s="84"/>
      <c r="E6" s="84"/>
      <c r="F6" s="84"/>
      <c r="G6" s="78"/>
      <c r="H6" s="78"/>
      <c r="I6" s="300"/>
      <c r="J6" s="300"/>
      <c r="K6" s="300"/>
      <c r="L6" s="300"/>
      <c r="M6" s="300"/>
      <c r="N6" s="301"/>
    </row>
    <row r="7" spans="1:14" ht="12.75">
      <c r="A7" s="269"/>
      <c r="B7" s="246" t="s">
        <v>269</v>
      </c>
      <c r="C7" s="246"/>
      <c r="D7" s="84"/>
      <c r="E7" s="84"/>
      <c r="F7" s="84"/>
      <c r="G7" s="78"/>
      <c r="H7" s="78"/>
      <c r="I7" s="300"/>
      <c r="J7" s="300"/>
      <c r="K7" s="300"/>
      <c r="L7" s="300"/>
      <c r="M7" s="300"/>
      <c r="N7" s="305"/>
    </row>
    <row r="8" spans="1:14" ht="12.75">
      <c r="A8" s="269"/>
      <c r="B8" s="84"/>
      <c r="C8" s="396" t="s">
        <v>284</v>
      </c>
      <c r="D8" s="396"/>
      <c r="E8" s="84"/>
      <c r="F8" s="302" t="s">
        <v>295</v>
      </c>
      <c r="G8" s="78" t="s">
        <v>293</v>
      </c>
      <c r="H8" s="78"/>
      <c r="I8" s="313">
        <v>0</v>
      </c>
      <c r="J8" s="337"/>
      <c r="K8" s="300"/>
      <c r="L8" s="300"/>
      <c r="M8" s="300"/>
      <c r="N8" s="305"/>
    </row>
    <row r="9" spans="1:14" ht="12.75">
      <c r="A9" s="269"/>
      <c r="B9" s="84"/>
      <c r="C9" s="396" t="s">
        <v>285</v>
      </c>
      <c r="D9" s="396"/>
      <c r="E9" s="84"/>
      <c r="F9" s="302" t="s">
        <v>296</v>
      </c>
      <c r="G9" s="78" t="s">
        <v>294</v>
      </c>
      <c r="H9" s="78"/>
      <c r="I9" s="304"/>
      <c r="J9" s="300"/>
      <c r="K9" s="300"/>
      <c r="L9" s="300"/>
      <c r="M9" s="300"/>
      <c r="N9" s="305"/>
    </row>
    <row r="10" spans="1:14" ht="12.75">
      <c r="A10" s="269"/>
      <c r="B10" s="84"/>
      <c r="C10" s="396" t="s">
        <v>286</v>
      </c>
      <c r="D10" s="396"/>
      <c r="E10" s="84"/>
      <c r="F10" s="302" t="s">
        <v>296</v>
      </c>
      <c r="G10" s="78" t="s">
        <v>294</v>
      </c>
      <c r="H10" s="78"/>
      <c r="I10" s="304"/>
      <c r="J10" s="300"/>
      <c r="K10" s="300"/>
      <c r="L10" s="300"/>
      <c r="M10" s="300"/>
      <c r="N10" s="305"/>
    </row>
    <row r="11" spans="1:14" ht="13.5" thickBot="1">
      <c r="A11" s="269"/>
      <c r="B11" s="84"/>
      <c r="C11" s="396" t="s">
        <v>287</v>
      </c>
      <c r="D11" s="396"/>
      <c r="E11" s="84"/>
      <c r="F11" s="302" t="s">
        <v>296</v>
      </c>
      <c r="G11" s="78" t="s">
        <v>294</v>
      </c>
      <c r="H11" s="78"/>
      <c r="I11" s="306"/>
      <c r="J11" s="300"/>
      <c r="K11" s="300"/>
      <c r="L11" s="300"/>
      <c r="M11" s="300"/>
      <c r="N11" s="305"/>
    </row>
    <row r="12" spans="1:14" ht="13.5" thickBot="1">
      <c r="A12" s="269"/>
      <c r="B12" s="84"/>
      <c r="C12" s="84"/>
      <c r="D12" s="84"/>
      <c r="E12" s="246"/>
      <c r="F12" s="84"/>
      <c r="G12" s="303" t="s">
        <v>288</v>
      </c>
      <c r="H12" s="307"/>
      <c r="I12" s="314">
        <f>SUM(I8:I11)</f>
        <v>0</v>
      </c>
      <c r="J12" s="337"/>
      <c r="K12" s="300"/>
      <c r="L12" s="300"/>
      <c r="M12" s="300"/>
      <c r="N12" s="305"/>
    </row>
    <row r="13" spans="1:14" ht="7.5" customHeight="1" thickTop="1">
      <c r="A13" s="269"/>
      <c r="B13" s="84"/>
      <c r="C13" s="84"/>
      <c r="D13" s="84"/>
      <c r="E13" s="297"/>
      <c r="F13" s="84"/>
      <c r="G13" s="78"/>
      <c r="H13" s="78"/>
      <c r="I13" s="300"/>
      <c r="J13" s="300"/>
      <c r="K13" s="300"/>
      <c r="L13" s="300"/>
      <c r="M13" s="300"/>
      <c r="N13" s="305"/>
    </row>
    <row r="14" spans="1:14" ht="12.75">
      <c r="A14" s="269"/>
      <c r="B14" s="246" t="s">
        <v>270</v>
      </c>
      <c r="C14" s="246"/>
      <c r="D14" s="84"/>
      <c r="E14" s="84"/>
      <c r="F14" s="84"/>
      <c r="G14" s="308"/>
      <c r="H14" s="308"/>
      <c r="I14" s="300"/>
      <c r="J14" s="300"/>
      <c r="K14" s="300"/>
      <c r="L14" s="300"/>
      <c r="M14" s="300"/>
      <c r="N14" s="305"/>
    </row>
    <row r="15" spans="1:14" ht="12.75">
      <c r="A15" s="269"/>
      <c r="B15" s="84"/>
      <c r="C15" s="396" t="s">
        <v>289</v>
      </c>
      <c r="D15" s="396"/>
      <c r="E15" s="84"/>
      <c r="F15" s="302" t="s">
        <v>295</v>
      </c>
      <c r="G15" s="78" t="s">
        <v>293</v>
      </c>
      <c r="H15" s="78"/>
      <c r="I15" s="313">
        <v>0</v>
      </c>
      <c r="J15" s="337"/>
      <c r="K15" s="300"/>
      <c r="L15" s="300"/>
      <c r="M15" s="300"/>
      <c r="N15" s="305"/>
    </row>
    <row r="16" spans="1:14" ht="12.75">
      <c r="A16" s="269"/>
      <c r="B16" s="84"/>
      <c r="C16" s="350" t="s">
        <v>271</v>
      </c>
      <c r="D16" s="350"/>
      <c r="E16" s="84"/>
      <c r="F16" s="302" t="s">
        <v>295</v>
      </c>
      <c r="G16" s="78" t="s">
        <v>293</v>
      </c>
      <c r="H16" s="78"/>
      <c r="I16" s="304"/>
      <c r="J16" s="300"/>
      <c r="K16" s="300"/>
      <c r="L16" s="300"/>
      <c r="M16" s="300"/>
      <c r="N16" s="305"/>
    </row>
    <row r="17" spans="1:14" ht="12.75">
      <c r="A17" s="269"/>
      <c r="B17" s="84"/>
      <c r="C17" s="396" t="s">
        <v>272</v>
      </c>
      <c r="D17" s="396"/>
      <c r="E17" s="84"/>
      <c r="F17" s="302" t="s">
        <v>295</v>
      </c>
      <c r="G17" s="78" t="s">
        <v>293</v>
      </c>
      <c r="H17" s="78"/>
      <c r="I17" s="309"/>
      <c r="J17" s="300"/>
      <c r="K17" s="300"/>
      <c r="L17" s="300"/>
      <c r="M17" s="300"/>
      <c r="N17" s="305"/>
    </row>
    <row r="18" spans="1:14" ht="12.75">
      <c r="A18" s="269"/>
      <c r="B18" s="84"/>
      <c r="C18" s="348" t="s">
        <v>290</v>
      </c>
      <c r="D18" s="348"/>
      <c r="E18" s="84"/>
      <c r="F18" s="302" t="s">
        <v>295</v>
      </c>
      <c r="G18" s="78" t="s">
        <v>293</v>
      </c>
      <c r="H18" s="78"/>
      <c r="I18" s="309"/>
      <c r="J18" s="300"/>
      <c r="K18" s="300"/>
      <c r="L18" s="300"/>
      <c r="M18" s="300"/>
      <c r="N18" s="305"/>
    </row>
    <row r="19" spans="1:14" ht="12.75">
      <c r="A19" s="269"/>
      <c r="B19" s="84" t="s">
        <v>278</v>
      </c>
      <c r="C19" s="84"/>
      <c r="D19" s="84"/>
      <c r="E19" s="84"/>
      <c r="F19" s="302" t="s">
        <v>295</v>
      </c>
      <c r="G19" s="78"/>
      <c r="H19" s="78"/>
      <c r="I19" s="300">
        <v>0</v>
      </c>
      <c r="J19" s="300"/>
      <c r="K19" s="300"/>
      <c r="L19" s="300"/>
      <c r="M19" s="300"/>
      <c r="N19" s="305"/>
    </row>
    <row r="20" spans="1:14" ht="13.5" thickBot="1">
      <c r="A20" s="269"/>
      <c r="B20" s="84"/>
      <c r="C20" s="84"/>
      <c r="D20" s="84"/>
      <c r="E20" s="246"/>
      <c r="F20" s="84"/>
      <c r="G20" s="303" t="s">
        <v>292</v>
      </c>
      <c r="H20" s="78"/>
      <c r="I20" s="351">
        <f>SUM(I15:I19)</f>
        <v>0</v>
      </c>
      <c r="J20" s="337"/>
      <c r="K20" s="300"/>
      <c r="L20" s="300"/>
      <c r="M20" s="345"/>
      <c r="N20" s="305"/>
    </row>
    <row r="21" spans="1:14" ht="9" customHeight="1" thickTop="1">
      <c r="A21" s="269"/>
      <c r="B21" s="84"/>
      <c r="C21" s="84"/>
      <c r="D21" s="84"/>
      <c r="E21" s="84"/>
      <c r="F21" s="84"/>
      <c r="G21" s="78"/>
      <c r="H21" s="78"/>
      <c r="I21" s="300"/>
      <c r="J21" s="300"/>
      <c r="K21" s="337"/>
      <c r="L21" s="300"/>
      <c r="M21" s="300"/>
      <c r="N21" s="305"/>
    </row>
    <row r="22" spans="1:14" ht="12.75">
      <c r="A22" s="269"/>
      <c r="B22" s="84"/>
      <c r="C22" s="84"/>
      <c r="D22" s="84"/>
      <c r="E22" s="303" t="s">
        <v>273</v>
      </c>
      <c r="F22" s="84"/>
      <c r="G22" s="78"/>
      <c r="H22" s="78"/>
      <c r="I22" s="310"/>
      <c r="J22" s="310"/>
      <c r="K22" s="403">
        <f>+I20+I12</f>
        <v>0</v>
      </c>
      <c r="L22" s="403"/>
      <c r="M22" s="300"/>
      <c r="N22" s="301"/>
    </row>
    <row r="23" spans="1:14" ht="9" customHeight="1">
      <c r="A23" s="269"/>
      <c r="B23" s="84"/>
      <c r="C23" s="84"/>
      <c r="D23" s="84"/>
      <c r="E23" s="84"/>
      <c r="F23" s="84"/>
      <c r="G23" s="78"/>
      <c r="H23" s="78"/>
      <c r="I23" s="300"/>
      <c r="J23" s="300"/>
      <c r="K23" s="337"/>
      <c r="L23" s="300"/>
      <c r="M23" s="300"/>
      <c r="N23" s="301"/>
    </row>
    <row r="24" spans="1:14" ht="12.75">
      <c r="A24" s="272" t="s">
        <v>274</v>
      </c>
      <c r="B24" s="84"/>
      <c r="C24" s="84"/>
      <c r="D24" s="84"/>
      <c r="E24" s="84"/>
      <c r="F24" s="84"/>
      <c r="G24" s="78"/>
      <c r="H24" s="78"/>
      <c r="I24" s="300"/>
      <c r="J24" s="300"/>
      <c r="K24" s="337"/>
      <c r="L24" s="300"/>
      <c r="M24" s="300"/>
      <c r="N24" s="301"/>
    </row>
    <row r="25" spans="1:14" ht="7.5" customHeight="1">
      <c r="A25" s="269"/>
      <c r="B25" s="84"/>
      <c r="C25" s="84"/>
      <c r="D25" s="84"/>
      <c r="E25" s="84"/>
      <c r="F25" s="84"/>
      <c r="G25" s="78"/>
      <c r="H25" s="78"/>
      <c r="I25" s="300"/>
      <c r="J25" s="300"/>
      <c r="K25" s="337"/>
      <c r="L25" s="300"/>
      <c r="M25" s="300"/>
      <c r="N25" s="301"/>
    </row>
    <row r="26" spans="1:14" ht="12.75">
      <c r="A26" s="269"/>
      <c r="B26" s="84" t="s">
        <v>1</v>
      </c>
      <c r="C26" s="84"/>
      <c r="D26" s="84"/>
      <c r="E26" s="84"/>
      <c r="F26" s="302" t="s">
        <v>295</v>
      </c>
      <c r="G26" s="78" t="s">
        <v>293</v>
      </c>
      <c r="H26" s="78"/>
      <c r="I26" s="313">
        <v>0</v>
      </c>
      <c r="J26" s="337"/>
      <c r="K26" s="337"/>
      <c r="L26" s="300"/>
      <c r="M26" s="300"/>
      <c r="N26" s="301"/>
    </row>
    <row r="27" spans="1:14" ht="12.75">
      <c r="A27" s="269"/>
      <c r="B27" s="84" t="s">
        <v>2</v>
      </c>
      <c r="C27" s="84"/>
      <c r="D27" s="84"/>
      <c r="E27" s="84"/>
      <c r="F27" s="302" t="s">
        <v>295</v>
      </c>
      <c r="G27" s="78" t="s">
        <v>293</v>
      </c>
      <c r="H27" s="78"/>
      <c r="I27" s="304"/>
      <c r="J27" s="300"/>
      <c r="K27" s="337"/>
      <c r="L27" s="300"/>
      <c r="M27" s="300"/>
      <c r="N27" s="301"/>
    </row>
    <row r="28" spans="1:14" ht="12.75">
      <c r="A28" s="269"/>
      <c r="B28" s="84" t="s">
        <v>11</v>
      </c>
      <c r="C28" s="84"/>
      <c r="D28" s="84"/>
      <c r="E28" s="84"/>
      <c r="F28" s="302" t="s">
        <v>295</v>
      </c>
      <c r="G28" s="78" t="s">
        <v>293</v>
      </c>
      <c r="H28" s="78"/>
      <c r="I28" s="304"/>
      <c r="J28" s="300"/>
      <c r="K28" s="337"/>
      <c r="L28" s="300"/>
      <c r="M28" s="300"/>
      <c r="N28" s="301"/>
    </row>
    <row r="29" spans="1:14" ht="12.75">
      <c r="A29" s="269"/>
      <c r="B29" s="84" t="s">
        <v>275</v>
      </c>
      <c r="C29" s="84"/>
      <c r="D29" s="84"/>
      <c r="E29" s="84"/>
      <c r="F29" s="302" t="s">
        <v>295</v>
      </c>
      <c r="G29" s="78" t="s">
        <v>293</v>
      </c>
      <c r="H29" s="78"/>
      <c r="I29" s="304"/>
      <c r="J29" s="300"/>
      <c r="K29" s="337"/>
      <c r="L29" s="300"/>
      <c r="M29" s="300"/>
      <c r="N29" s="301"/>
    </row>
    <row r="30" spans="1:16" ht="12.75">
      <c r="A30" s="269"/>
      <c r="B30" s="84" t="s">
        <v>3</v>
      </c>
      <c r="C30" s="84"/>
      <c r="D30" s="84"/>
      <c r="E30" s="84"/>
      <c r="F30" s="302" t="s">
        <v>295</v>
      </c>
      <c r="G30" s="78" t="s">
        <v>293</v>
      </c>
      <c r="H30" s="78"/>
      <c r="I30" s="304"/>
      <c r="J30" s="300"/>
      <c r="K30" s="337"/>
      <c r="L30" s="300"/>
      <c r="M30" s="300"/>
      <c r="N30" s="301"/>
      <c r="P30" t="s">
        <v>0</v>
      </c>
    </row>
    <row r="31" spans="1:14" ht="12.75">
      <c r="A31" s="269"/>
      <c r="B31" s="84" t="s">
        <v>310</v>
      </c>
      <c r="C31" s="84"/>
      <c r="D31" s="84"/>
      <c r="E31" s="84"/>
      <c r="F31" s="302" t="s">
        <v>295</v>
      </c>
      <c r="G31" s="78" t="s">
        <v>293</v>
      </c>
      <c r="H31" s="78"/>
      <c r="I31" s="304"/>
      <c r="J31" s="300"/>
      <c r="K31" s="337"/>
      <c r="L31" s="300"/>
      <c r="M31" s="300"/>
      <c r="N31" s="301"/>
    </row>
    <row r="32" spans="1:14" ht="12.75">
      <c r="A32" s="269"/>
      <c r="B32" s="84" t="s">
        <v>310</v>
      </c>
      <c r="C32" s="84"/>
      <c r="D32" s="84"/>
      <c r="E32" s="84"/>
      <c r="F32" s="302" t="s">
        <v>295</v>
      </c>
      <c r="G32" s="78" t="s">
        <v>293</v>
      </c>
      <c r="H32" s="78"/>
      <c r="I32" s="304"/>
      <c r="J32" s="300"/>
      <c r="K32" s="337"/>
      <c r="L32" s="300"/>
      <c r="M32" s="300"/>
      <c r="N32" s="301"/>
    </row>
    <row r="33" spans="1:14" ht="12.75">
      <c r="A33" s="269"/>
      <c r="B33" s="84" t="s">
        <v>277</v>
      </c>
      <c r="C33" s="84"/>
      <c r="D33" s="84"/>
      <c r="E33" s="84"/>
      <c r="F33" s="302" t="s">
        <v>295</v>
      </c>
      <c r="G33" s="78" t="s">
        <v>293</v>
      </c>
      <c r="H33" s="78"/>
      <c r="I33" s="304"/>
      <c r="J33" s="300"/>
      <c r="K33" s="337"/>
      <c r="L33" s="300"/>
      <c r="M33" s="300"/>
      <c r="N33" s="301"/>
    </row>
    <row r="34" spans="1:14" ht="12.75">
      <c r="A34" s="269"/>
      <c r="B34" s="84" t="s">
        <v>291</v>
      </c>
      <c r="C34" s="84"/>
      <c r="D34" s="84"/>
      <c r="E34" s="84"/>
      <c r="F34" s="302" t="s">
        <v>295</v>
      </c>
      <c r="G34" s="78" t="s">
        <v>293</v>
      </c>
      <c r="H34" s="78"/>
      <c r="I34" s="309"/>
      <c r="J34" s="300"/>
      <c r="K34" s="337"/>
      <c r="L34" s="300"/>
      <c r="M34" s="300"/>
      <c r="N34" s="301"/>
    </row>
    <row r="35" spans="1:14" ht="12.75">
      <c r="A35" s="269"/>
      <c r="B35" s="84" t="s">
        <v>276</v>
      </c>
      <c r="C35" s="84"/>
      <c r="D35" s="84"/>
      <c r="E35" s="84"/>
      <c r="F35" s="302" t="s">
        <v>295</v>
      </c>
      <c r="G35" s="78" t="s">
        <v>293</v>
      </c>
      <c r="H35" s="78"/>
      <c r="I35" s="309"/>
      <c r="J35" s="300"/>
      <c r="K35" s="300"/>
      <c r="L35" s="300"/>
      <c r="M35" s="300"/>
      <c r="N35" s="301"/>
    </row>
    <row r="36" spans="1:14" ht="9" customHeight="1">
      <c r="A36" s="269"/>
      <c r="B36" s="84"/>
      <c r="C36" s="84"/>
      <c r="D36" s="84"/>
      <c r="E36" s="84"/>
      <c r="F36" s="84"/>
      <c r="G36" s="78"/>
      <c r="H36" s="78"/>
      <c r="I36" s="298"/>
      <c r="J36" s="300"/>
      <c r="K36" s="300"/>
      <c r="L36" s="300"/>
      <c r="M36" s="300"/>
      <c r="N36" s="301"/>
    </row>
    <row r="37" spans="1:14" ht="12.75">
      <c r="A37" s="269"/>
      <c r="B37" s="84"/>
      <c r="C37" s="84"/>
      <c r="D37" s="84"/>
      <c r="E37" s="303" t="s">
        <v>31</v>
      </c>
      <c r="F37" s="84"/>
      <c r="G37" s="78"/>
      <c r="H37" s="78"/>
      <c r="I37" s="300"/>
      <c r="J37" s="300"/>
      <c r="K37" s="404">
        <f>SUM(I26:I35)</f>
        <v>0</v>
      </c>
      <c r="L37" s="404"/>
      <c r="M37" s="345"/>
      <c r="N37" s="301"/>
    </row>
    <row r="38" spans="1:14" ht="9" customHeight="1">
      <c r="A38" s="269"/>
      <c r="B38" s="84"/>
      <c r="C38" s="84"/>
      <c r="D38" s="84"/>
      <c r="E38" s="84"/>
      <c r="F38" s="84"/>
      <c r="G38" s="78"/>
      <c r="H38" s="78"/>
      <c r="I38" s="300"/>
      <c r="J38" s="300"/>
      <c r="K38" s="342"/>
      <c r="L38" s="342"/>
      <c r="M38" s="342"/>
      <c r="N38" s="301"/>
    </row>
    <row r="39" spans="1:14" ht="13.5" thickBot="1">
      <c r="A39" s="269"/>
      <c r="B39" s="84"/>
      <c r="C39" s="297"/>
      <c r="D39" s="84"/>
      <c r="E39" s="297"/>
      <c r="F39" s="78"/>
      <c r="G39" s="303" t="s">
        <v>316</v>
      </c>
      <c r="H39" s="297"/>
      <c r="I39" s="314">
        <f>+K37-K22</f>
        <v>0</v>
      </c>
      <c r="J39" s="300"/>
      <c r="K39" s="337"/>
      <c r="L39" s="300"/>
      <c r="M39" s="84"/>
      <c r="N39" s="347"/>
    </row>
    <row r="40" spans="1:14" ht="12.75" customHeight="1" thickTop="1">
      <c r="A40" s="269"/>
      <c r="B40" s="84"/>
      <c r="C40" s="84"/>
      <c r="D40" s="84"/>
      <c r="E40" s="84"/>
      <c r="F40" s="84"/>
      <c r="G40" s="78"/>
      <c r="H40" s="78"/>
      <c r="I40" s="300"/>
      <c r="J40" s="300"/>
      <c r="K40" s="300"/>
      <c r="L40" s="300"/>
      <c r="M40" s="300"/>
      <c r="N40" s="305"/>
    </row>
    <row r="41" spans="1:14" ht="12.75" customHeight="1">
      <c r="A41" s="269" t="s">
        <v>297</v>
      </c>
      <c r="B41" s="84"/>
      <c r="C41" s="84"/>
      <c r="D41" s="387"/>
      <c r="E41" s="387"/>
      <c r="F41" s="387"/>
      <c r="G41" s="80"/>
      <c r="H41" s="84"/>
      <c r="I41" s="84" t="s">
        <v>280</v>
      </c>
      <c r="J41" s="300"/>
      <c r="K41" s="395"/>
      <c r="L41" s="395"/>
      <c r="M41" s="395"/>
      <c r="N41" s="311"/>
    </row>
    <row r="42" spans="1:14" ht="4.5" customHeight="1">
      <c r="A42" s="269"/>
      <c r="B42" s="84"/>
      <c r="C42" s="84"/>
      <c r="D42" s="84"/>
      <c r="E42" s="84"/>
      <c r="F42" s="84"/>
      <c r="G42" s="84"/>
      <c r="H42" s="84"/>
      <c r="I42" s="84"/>
      <c r="J42" s="300"/>
      <c r="K42" s="300"/>
      <c r="L42" s="300"/>
      <c r="M42" s="300"/>
      <c r="N42" s="301"/>
    </row>
    <row r="43" spans="1:14" ht="12.75">
      <c r="A43" s="269" t="s">
        <v>279</v>
      </c>
      <c r="B43" s="84"/>
      <c r="C43" s="84"/>
      <c r="D43" s="387"/>
      <c r="E43" s="387"/>
      <c r="F43" s="387"/>
      <c r="G43" s="80"/>
      <c r="H43" s="84"/>
      <c r="I43" s="84" t="s">
        <v>298</v>
      </c>
      <c r="J43" s="300"/>
      <c r="K43" s="395"/>
      <c r="L43" s="395"/>
      <c r="M43" s="395"/>
      <c r="N43" s="311"/>
    </row>
    <row r="44" spans="1:14" ht="4.5" customHeight="1">
      <c r="A44" s="269"/>
      <c r="B44" s="84"/>
      <c r="C44" s="84"/>
      <c r="D44" s="84"/>
      <c r="E44" s="84"/>
      <c r="F44" s="84"/>
      <c r="G44" s="84"/>
      <c r="H44" s="84"/>
      <c r="I44" s="84"/>
      <c r="J44" s="300"/>
      <c r="K44" s="298"/>
      <c r="L44" s="298"/>
      <c r="M44" s="298"/>
      <c r="N44" s="299"/>
    </row>
    <row r="45" spans="1:14" ht="12.75">
      <c r="A45" s="269" t="s">
        <v>309</v>
      </c>
      <c r="B45" s="84"/>
      <c r="C45" s="80"/>
      <c r="D45" s="346"/>
      <c r="E45" s="346"/>
      <c r="F45" s="80"/>
      <c r="G45" s="80"/>
      <c r="H45" s="84"/>
      <c r="I45" s="84" t="s">
        <v>283</v>
      </c>
      <c r="J45" s="300"/>
      <c r="K45" s="395"/>
      <c r="L45" s="395"/>
      <c r="M45" s="395"/>
      <c r="N45" s="311"/>
    </row>
    <row r="46" spans="1:14" ht="4.5" customHeight="1">
      <c r="A46" s="269"/>
      <c r="B46" s="84"/>
      <c r="C46" s="84"/>
      <c r="D46" s="84"/>
      <c r="E46" s="84"/>
      <c r="F46" s="84"/>
      <c r="G46" s="84"/>
      <c r="H46" s="84"/>
      <c r="I46" s="300"/>
      <c r="J46" s="300"/>
      <c r="K46" s="300"/>
      <c r="L46" s="300"/>
      <c r="M46" s="300"/>
      <c r="N46" s="301"/>
    </row>
    <row r="47" spans="1:14" ht="13.5" customHeight="1">
      <c r="A47" s="269" t="s">
        <v>38</v>
      </c>
      <c r="B47" s="84"/>
      <c r="C47" s="80"/>
      <c r="D47" s="80"/>
      <c r="E47" s="80"/>
      <c r="F47" s="80"/>
      <c r="G47" s="80"/>
      <c r="H47" s="80"/>
      <c r="I47" s="304"/>
      <c r="J47" s="304"/>
      <c r="K47" s="304"/>
      <c r="L47" s="304"/>
      <c r="M47" s="304"/>
      <c r="N47" s="311"/>
    </row>
    <row r="48" spans="1:14" ht="13.5" customHeight="1">
      <c r="A48" s="397"/>
      <c r="B48" s="387"/>
      <c r="C48" s="387"/>
      <c r="D48" s="387"/>
      <c r="E48" s="387"/>
      <c r="F48" s="387"/>
      <c r="G48" s="387"/>
      <c r="H48" s="387"/>
      <c r="I48" s="387"/>
      <c r="J48" s="387"/>
      <c r="K48" s="387"/>
      <c r="L48" s="387"/>
      <c r="M48" s="387"/>
      <c r="N48" s="388"/>
    </row>
    <row r="49" spans="1:14" ht="13.5" customHeight="1">
      <c r="A49" s="397"/>
      <c r="B49" s="387"/>
      <c r="C49" s="387"/>
      <c r="D49" s="387"/>
      <c r="E49" s="387"/>
      <c r="F49" s="387"/>
      <c r="G49" s="387"/>
      <c r="H49" s="387"/>
      <c r="I49" s="387"/>
      <c r="J49" s="387"/>
      <c r="K49" s="387"/>
      <c r="L49" s="387"/>
      <c r="M49" s="387"/>
      <c r="N49" s="388"/>
    </row>
    <row r="50" spans="1:14" ht="13.5" customHeight="1">
      <c r="A50" s="397"/>
      <c r="B50" s="387"/>
      <c r="C50" s="387"/>
      <c r="D50" s="387"/>
      <c r="E50" s="387"/>
      <c r="F50" s="387"/>
      <c r="G50" s="387"/>
      <c r="H50" s="387"/>
      <c r="I50" s="387"/>
      <c r="J50" s="387"/>
      <c r="K50" s="387"/>
      <c r="L50" s="387"/>
      <c r="M50" s="387"/>
      <c r="N50" s="388"/>
    </row>
  </sheetData>
  <mergeCells count="24">
    <mergeCell ref="A48:N48"/>
    <mergeCell ref="A49:N49"/>
    <mergeCell ref="D41:F41"/>
    <mergeCell ref="D43:F43"/>
    <mergeCell ref="K43:M43"/>
    <mergeCell ref="A50:N50"/>
    <mergeCell ref="A1:N1"/>
    <mergeCell ref="A4:D4"/>
    <mergeCell ref="F4:I4"/>
    <mergeCell ref="K22:L22"/>
    <mergeCell ref="K37:L37"/>
    <mergeCell ref="C2:E2"/>
    <mergeCell ref="C3:E3"/>
    <mergeCell ref="K45:M45"/>
    <mergeCell ref="C11:D11"/>
    <mergeCell ref="F2:M2"/>
    <mergeCell ref="F3:M3"/>
    <mergeCell ref="K41:M41"/>
    <mergeCell ref="C15:D15"/>
    <mergeCell ref="K4:M4"/>
    <mergeCell ref="C17:D17"/>
    <mergeCell ref="C8:D8"/>
    <mergeCell ref="C9:D9"/>
    <mergeCell ref="C10:D10"/>
  </mergeCells>
  <printOptions/>
  <pageMargins left="1" right="1" top="1" bottom="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dimension ref="A1:P50"/>
  <sheetViews>
    <sheetView workbookViewId="0" topLeftCell="A1">
      <selection activeCell="A1" sqref="A1:N50"/>
    </sheetView>
  </sheetViews>
  <sheetFormatPr defaultColWidth="9.140625" defaultRowHeight="12.75"/>
  <cols>
    <col min="1" max="1" width="3.7109375" style="0" customWidth="1"/>
    <col min="2" max="2" width="3.8515625" style="0" customWidth="1"/>
    <col min="3" max="3" width="10.28125" style="0" customWidth="1"/>
    <col min="4" max="4" width="7.57421875" style="0" customWidth="1"/>
    <col min="5" max="5" width="8.00390625" style="0" customWidth="1"/>
    <col min="6" max="6" width="3.140625" style="0" customWidth="1"/>
    <col min="7" max="8" width="2.28125" style="0" customWidth="1"/>
    <col min="9" max="9" width="13.7109375" style="296" customWidth="1"/>
    <col min="10" max="10" width="5.28125" style="296" customWidth="1"/>
    <col min="11" max="11" width="3.8515625" style="296" customWidth="1"/>
    <col min="12" max="12" width="10.57421875" style="296" customWidth="1"/>
    <col min="13" max="13" width="5.421875" style="296" customWidth="1"/>
    <col min="14" max="14" width="2.140625" style="0" customWidth="1"/>
  </cols>
  <sheetData>
    <row r="1" spans="1:14" ht="15" customHeight="1">
      <c r="A1" s="398" t="s">
        <v>205</v>
      </c>
      <c r="B1" s="399"/>
      <c r="C1" s="399"/>
      <c r="D1" s="399"/>
      <c r="E1" s="399"/>
      <c r="F1" s="399"/>
      <c r="G1" s="399"/>
      <c r="H1" s="399"/>
      <c r="I1" s="399"/>
      <c r="J1" s="399"/>
      <c r="K1" s="399"/>
      <c r="L1" s="399"/>
      <c r="M1" s="399"/>
      <c r="N1" s="400"/>
    </row>
    <row r="2" spans="1:14" ht="12.75">
      <c r="A2" s="343"/>
      <c r="B2" s="303"/>
      <c r="C2" s="402" t="s">
        <v>18</v>
      </c>
      <c r="D2" s="402"/>
      <c r="E2" s="402"/>
      <c r="F2" s="406" t="s">
        <v>312</v>
      </c>
      <c r="G2" s="406"/>
      <c r="H2" s="406"/>
      <c r="I2" s="406"/>
      <c r="J2" s="406"/>
      <c r="K2" s="406"/>
      <c r="L2" s="406"/>
      <c r="M2" s="406"/>
      <c r="N2" s="301"/>
    </row>
    <row r="3" spans="1:14" ht="12.75">
      <c r="A3" s="343"/>
      <c r="B3" s="303"/>
      <c r="C3" s="402" t="s">
        <v>311</v>
      </c>
      <c r="D3" s="402"/>
      <c r="E3" s="402"/>
      <c r="F3" s="408" t="s">
        <v>313</v>
      </c>
      <c r="G3" s="408"/>
      <c r="H3" s="408"/>
      <c r="I3" s="408"/>
      <c r="J3" s="408"/>
      <c r="K3" s="408"/>
      <c r="L3" s="408"/>
      <c r="M3" s="408"/>
      <c r="N3" s="301"/>
    </row>
    <row r="4" spans="1:14" ht="12.75">
      <c r="A4" s="401" t="s">
        <v>308</v>
      </c>
      <c r="B4" s="402"/>
      <c r="C4" s="402"/>
      <c r="D4" s="402"/>
      <c r="E4" s="302" t="s">
        <v>281</v>
      </c>
      <c r="F4" s="408" t="s">
        <v>314</v>
      </c>
      <c r="G4" s="408"/>
      <c r="H4" s="408"/>
      <c r="I4" s="408"/>
      <c r="J4" s="344" t="s">
        <v>282</v>
      </c>
      <c r="K4" s="411" t="s">
        <v>315</v>
      </c>
      <c r="L4" s="412"/>
      <c r="M4" s="412"/>
      <c r="N4" s="301"/>
    </row>
    <row r="5" spans="1:14" ht="7.5" customHeight="1">
      <c r="A5" s="343"/>
      <c r="B5" s="303"/>
      <c r="C5" s="303"/>
      <c r="D5" s="303"/>
      <c r="E5" s="302"/>
      <c r="F5" s="78"/>
      <c r="G5" s="78"/>
      <c r="H5" s="78"/>
      <c r="I5" s="78"/>
      <c r="J5" s="344"/>
      <c r="K5" s="341"/>
      <c r="L5" s="341"/>
      <c r="M5" s="341"/>
      <c r="N5" s="301"/>
    </row>
    <row r="6" spans="1:14" ht="12.75">
      <c r="A6" s="272" t="s">
        <v>268</v>
      </c>
      <c r="B6" s="84"/>
      <c r="C6" s="84"/>
      <c r="D6" s="84"/>
      <c r="E6" s="84"/>
      <c r="F6" s="84"/>
      <c r="G6" s="78"/>
      <c r="H6" s="78"/>
      <c r="I6" s="300"/>
      <c r="J6" s="300"/>
      <c r="K6" s="300"/>
      <c r="L6" s="300"/>
      <c r="M6" s="300"/>
      <c r="N6" s="301"/>
    </row>
    <row r="7" spans="1:14" ht="12.75">
      <c r="A7" s="269"/>
      <c r="B7" s="246" t="s">
        <v>269</v>
      </c>
      <c r="C7" s="246"/>
      <c r="D7" s="84"/>
      <c r="E7" s="84"/>
      <c r="F7" s="84"/>
      <c r="G7" s="78"/>
      <c r="H7" s="78"/>
      <c r="I7" s="300"/>
      <c r="J7" s="300"/>
      <c r="K7" s="300"/>
      <c r="L7" s="300"/>
      <c r="M7" s="300"/>
      <c r="N7" s="305"/>
    </row>
    <row r="8" spans="1:14" ht="12.75">
      <c r="A8" s="269"/>
      <c r="B8" s="84"/>
      <c r="C8" s="396" t="s">
        <v>284</v>
      </c>
      <c r="D8" s="396"/>
      <c r="E8" s="84"/>
      <c r="F8" s="302" t="s">
        <v>295</v>
      </c>
      <c r="G8" s="78" t="s">
        <v>293</v>
      </c>
      <c r="H8" s="78"/>
      <c r="I8" s="313">
        <v>293.6</v>
      </c>
      <c r="J8" s="337"/>
      <c r="K8" s="300"/>
      <c r="L8" s="300"/>
      <c r="M8" s="300"/>
      <c r="N8" s="305"/>
    </row>
    <row r="9" spans="1:14" ht="12.75">
      <c r="A9" s="269"/>
      <c r="B9" s="84"/>
      <c r="C9" s="396" t="s">
        <v>285</v>
      </c>
      <c r="D9" s="396"/>
      <c r="E9" s="84"/>
      <c r="F9" s="302" t="s">
        <v>296</v>
      </c>
      <c r="G9" s="78" t="s">
        <v>294</v>
      </c>
      <c r="H9" s="78"/>
      <c r="I9" s="304">
        <v>-78.6</v>
      </c>
      <c r="J9" s="300"/>
      <c r="K9" s="300"/>
      <c r="L9" s="300"/>
      <c r="M9" s="300"/>
      <c r="N9" s="305"/>
    </row>
    <row r="10" spans="1:14" ht="12.75">
      <c r="A10" s="269"/>
      <c r="B10" s="84"/>
      <c r="C10" s="396" t="s">
        <v>286</v>
      </c>
      <c r="D10" s="396"/>
      <c r="E10" s="84"/>
      <c r="F10" s="302" t="s">
        <v>296</v>
      </c>
      <c r="G10" s="78" t="s">
        <v>294</v>
      </c>
      <c r="H10" s="78"/>
      <c r="I10" s="304">
        <v>-10</v>
      </c>
      <c r="J10" s="300"/>
      <c r="K10" s="300"/>
      <c r="L10" s="300"/>
      <c r="M10" s="300"/>
      <c r="N10" s="305"/>
    </row>
    <row r="11" spans="1:14" ht="13.5" thickBot="1">
      <c r="A11" s="269"/>
      <c r="B11" s="84"/>
      <c r="C11" s="396" t="s">
        <v>287</v>
      </c>
      <c r="D11" s="396"/>
      <c r="E11" s="84"/>
      <c r="F11" s="302" t="s">
        <v>296</v>
      </c>
      <c r="G11" s="78" t="s">
        <v>294</v>
      </c>
      <c r="H11" s="78"/>
      <c r="I11" s="306">
        <v>-5</v>
      </c>
      <c r="J11" s="300"/>
      <c r="K11" s="300"/>
      <c r="L11" s="300"/>
      <c r="M11" s="300"/>
      <c r="N11" s="305"/>
    </row>
    <row r="12" spans="1:14" ht="13.5" thickBot="1">
      <c r="A12" s="269"/>
      <c r="B12" s="84"/>
      <c r="C12" s="84"/>
      <c r="D12" s="84"/>
      <c r="E12" s="246"/>
      <c r="F12" s="84"/>
      <c r="G12" s="303" t="s">
        <v>288</v>
      </c>
      <c r="H12" s="307"/>
      <c r="I12" s="314">
        <f>SUM(I8:I11)</f>
        <v>200.00000000000003</v>
      </c>
      <c r="J12" s="337"/>
      <c r="K12" s="300"/>
      <c r="L12" s="300"/>
      <c r="M12" s="300"/>
      <c r="N12" s="305"/>
    </row>
    <row r="13" spans="1:14" ht="6" customHeight="1" thickTop="1">
      <c r="A13" s="269"/>
      <c r="B13" s="84"/>
      <c r="C13" s="84"/>
      <c r="D13" s="84"/>
      <c r="E13" s="297"/>
      <c r="F13" s="84"/>
      <c r="G13" s="78"/>
      <c r="H13" s="78"/>
      <c r="I13" s="300"/>
      <c r="J13" s="300"/>
      <c r="K13" s="300"/>
      <c r="L13" s="300"/>
      <c r="M13" s="300"/>
      <c r="N13" s="305"/>
    </row>
    <row r="14" spans="1:14" ht="12.75">
      <c r="A14" s="269"/>
      <c r="B14" s="246" t="s">
        <v>270</v>
      </c>
      <c r="C14" s="246"/>
      <c r="D14" s="84"/>
      <c r="E14" s="84"/>
      <c r="F14" s="84"/>
      <c r="G14" s="308"/>
      <c r="H14" s="308"/>
      <c r="I14" s="300"/>
      <c r="J14" s="300"/>
      <c r="K14" s="300"/>
      <c r="L14" s="300"/>
      <c r="M14" s="300"/>
      <c r="N14" s="305"/>
    </row>
    <row r="15" spans="1:14" ht="12.75">
      <c r="A15" s="269"/>
      <c r="B15" s="84"/>
      <c r="C15" s="396" t="s">
        <v>289</v>
      </c>
      <c r="D15" s="396"/>
      <c r="E15" s="84"/>
      <c r="F15" s="302" t="s">
        <v>295</v>
      </c>
      <c r="G15" s="78" t="s">
        <v>293</v>
      </c>
      <c r="H15" s="78"/>
      <c r="I15" s="313">
        <v>800</v>
      </c>
      <c r="J15" s="337"/>
      <c r="K15" s="300"/>
      <c r="L15" s="300"/>
      <c r="M15" s="300"/>
      <c r="N15" s="305"/>
    </row>
    <row r="16" spans="1:14" ht="12.75">
      <c r="A16" s="269"/>
      <c r="B16" s="84"/>
      <c r="C16" s="350" t="s">
        <v>271</v>
      </c>
      <c r="D16" s="350"/>
      <c r="E16" s="84"/>
      <c r="F16" s="302" t="s">
        <v>295</v>
      </c>
      <c r="G16" s="78" t="s">
        <v>293</v>
      </c>
      <c r="H16" s="78"/>
      <c r="I16" s="304">
        <v>1000</v>
      </c>
      <c r="J16" s="300"/>
      <c r="K16" s="300"/>
      <c r="L16" s="300"/>
      <c r="M16" s="300"/>
      <c r="N16" s="340" t="s">
        <v>0</v>
      </c>
    </row>
    <row r="17" spans="1:14" ht="12.75">
      <c r="A17" s="269"/>
      <c r="B17" s="84"/>
      <c r="C17" s="396" t="s">
        <v>272</v>
      </c>
      <c r="D17" s="396"/>
      <c r="E17" s="84"/>
      <c r="F17" s="302" t="s">
        <v>295</v>
      </c>
      <c r="G17" s="78" t="s">
        <v>293</v>
      </c>
      <c r="H17" s="78"/>
      <c r="I17" s="309">
        <v>1200</v>
      </c>
      <c r="J17" s="300"/>
      <c r="K17" s="300"/>
      <c r="L17" s="300"/>
      <c r="M17" s="300"/>
      <c r="N17" s="305"/>
    </row>
    <row r="18" spans="1:14" ht="12.75">
      <c r="A18" s="269"/>
      <c r="B18" s="84"/>
      <c r="C18" s="348" t="s">
        <v>290</v>
      </c>
      <c r="D18" s="348"/>
      <c r="E18" s="84"/>
      <c r="F18" s="302" t="s">
        <v>295</v>
      </c>
      <c r="G18" s="78" t="s">
        <v>293</v>
      </c>
      <c r="H18" s="78"/>
      <c r="I18" s="309">
        <v>200</v>
      </c>
      <c r="J18" s="300"/>
      <c r="K18" s="300"/>
      <c r="L18" s="300"/>
      <c r="M18" s="300"/>
      <c r="N18" s="305"/>
    </row>
    <row r="19" spans="1:14" ht="13.5" thickBot="1">
      <c r="A19" s="269"/>
      <c r="B19" s="84" t="s">
        <v>278</v>
      </c>
      <c r="C19" s="84"/>
      <c r="D19" s="84"/>
      <c r="E19" s="246"/>
      <c r="F19" s="84"/>
      <c r="G19" s="303"/>
      <c r="H19" s="78"/>
      <c r="I19" s="352">
        <v>0</v>
      </c>
      <c r="J19" s="300"/>
      <c r="K19" s="300"/>
      <c r="L19" s="300"/>
      <c r="M19" s="300"/>
      <c r="N19" s="305"/>
    </row>
    <row r="20" spans="1:14" ht="14.25" thickBot="1" thickTop="1">
      <c r="A20" s="269"/>
      <c r="B20" s="84"/>
      <c r="C20" s="84"/>
      <c r="D20" s="84"/>
      <c r="E20" s="246"/>
      <c r="F20" s="84"/>
      <c r="G20" s="303" t="s">
        <v>292</v>
      </c>
      <c r="H20" s="78"/>
      <c r="I20" s="314">
        <f>SUM(I15:I19)</f>
        <v>3200</v>
      </c>
      <c r="J20" s="337"/>
      <c r="K20" s="300"/>
      <c r="L20" s="300"/>
      <c r="M20" s="345"/>
      <c r="N20" s="305"/>
    </row>
    <row r="21" spans="1:14" ht="9" customHeight="1" thickTop="1">
      <c r="A21" s="269"/>
      <c r="B21" s="84"/>
      <c r="C21" s="84"/>
      <c r="D21" s="84"/>
      <c r="E21" s="84"/>
      <c r="F21" s="84"/>
      <c r="G21" s="78"/>
      <c r="H21" s="78"/>
      <c r="I21" s="300"/>
      <c r="J21" s="300"/>
      <c r="K21" s="337"/>
      <c r="L21" s="300"/>
      <c r="M21" s="300"/>
      <c r="N21" s="305"/>
    </row>
    <row r="22" spans="1:14" ht="12.75">
      <c r="A22" s="269"/>
      <c r="B22" s="84"/>
      <c r="C22" s="84"/>
      <c r="D22" s="84"/>
      <c r="E22" s="303" t="s">
        <v>273</v>
      </c>
      <c r="F22" s="84"/>
      <c r="G22" s="78"/>
      <c r="H22" s="78"/>
      <c r="I22" s="312"/>
      <c r="J22" s="312"/>
      <c r="K22" s="403">
        <f>+I20+I12</f>
        <v>3400</v>
      </c>
      <c r="L22" s="403"/>
      <c r="M22" s="300"/>
      <c r="N22" s="301"/>
    </row>
    <row r="23" spans="1:14" ht="6" customHeight="1">
      <c r="A23" s="269"/>
      <c r="B23" s="84"/>
      <c r="C23" s="84"/>
      <c r="D23" s="84"/>
      <c r="E23" s="84"/>
      <c r="F23" s="84"/>
      <c r="G23" s="78"/>
      <c r="H23" s="78"/>
      <c r="I23" s="300"/>
      <c r="J23" s="300"/>
      <c r="K23" s="337"/>
      <c r="L23" s="300"/>
      <c r="M23" s="300"/>
      <c r="N23" s="301"/>
    </row>
    <row r="24" spans="1:14" ht="12.75">
      <c r="A24" s="272" t="s">
        <v>274</v>
      </c>
      <c r="B24" s="84"/>
      <c r="C24" s="84"/>
      <c r="D24" s="84"/>
      <c r="E24" s="84"/>
      <c r="F24" s="84"/>
      <c r="G24" s="78"/>
      <c r="H24" s="78"/>
      <c r="I24" s="300"/>
      <c r="J24" s="300"/>
      <c r="K24" s="337"/>
      <c r="L24" s="300"/>
      <c r="M24" s="300"/>
      <c r="N24" s="301"/>
    </row>
    <row r="25" spans="1:14" ht="7.5" customHeight="1">
      <c r="A25" s="269"/>
      <c r="B25" s="84"/>
      <c r="C25" s="84"/>
      <c r="D25" s="84"/>
      <c r="E25" s="84"/>
      <c r="F25" s="84"/>
      <c r="G25" s="78"/>
      <c r="H25" s="78"/>
      <c r="I25" s="300"/>
      <c r="J25" s="300"/>
      <c r="K25" s="337"/>
      <c r="L25" s="300"/>
      <c r="M25" s="300"/>
      <c r="N25" s="301"/>
    </row>
    <row r="26" spans="1:14" ht="12.75">
      <c r="A26" s="269"/>
      <c r="B26" s="84" t="s">
        <v>1</v>
      </c>
      <c r="C26" s="84"/>
      <c r="D26" s="84"/>
      <c r="E26" s="84"/>
      <c r="F26" s="302" t="s">
        <v>295</v>
      </c>
      <c r="G26" s="78" t="s">
        <v>293</v>
      </c>
      <c r="H26" s="78"/>
      <c r="I26" s="313">
        <v>1500</v>
      </c>
      <c r="J26" s="337"/>
      <c r="K26" s="337"/>
      <c r="L26" s="300"/>
      <c r="M26" s="300"/>
      <c r="N26" s="301"/>
    </row>
    <row r="27" spans="1:14" ht="12.75">
      <c r="A27" s="269"/>
      <c r="B27" s="84" t="s">
        <v>2</v>
      </c>
      <c r="C27" s="84"/>
      <c r="D27" s="84"/>
      <c r="E27" s="84"/>
      <c r="F27" s="302" t="s">
        <v>295</v>
      </c>
      <c r="G27" s="78" t="s">
        <v>293</v>
      </c>
      <c r="H27" s="78"/>
      <c r="I27" s="304">
        <v>345</v>
      </c>
      <c r="J27" s="300"/>
      <c r="K27" s="337"/>
      <c r="L27" s="300"/>
      <c r="M27" s="300"/>
      <c r="N27" s="301"/>
    </row>
    <row r="28" spans="1:14" ht="12.75">
      <c r="A28" s="269"/>
      <c r="B28" s="84" t="s">
        <v>11</v>
      </c>
      <c r="C28" s="84"/>
      <c r="D28" s="84"/>
      <c r="E28" s="84"/>
      <c r="F28" s="302" t="s">
        <v>295</v>
      </c>
      <c r="G28" s="78" t="s">
        <v>293</v>
      </c>
      <c r="H28" s="78"/>
      <c r="I28" s="304">
        <v>800</v>
      </c>
      <c r="J28" s="300"/>
      <c r="K28" s="337"/>
      <c r="L28" s="300"/>
      <c r="M28" s="300"/>
      <c r="N28" s="301"/>
    </row>
    <row r="29" spans="1:14" ht="12.75">
      <c r="A29" s="269"/>
      <c r="B29" s="84" t="s">
        <v>275</v>
      </c>
      <c r="C29" s="84"/>
      <c r="D29" s="84"/>
      <c r="E29" s="84"/>
      <c r="F29" s="302" t="s">
        <v>295</v>
      </c>
      <c r="G29" s="78" t="s">
        <v>293</v>
      </c>
      <c r="H29" s="78"/>
      <c r="I29" s="304">
        <v>100</v>
      </c>
      <c r="J29" s="300"/>
      <c r="K29" s="337"/>
      <c r="L29" s="300"/>
      <c r="M29" s="300"/>
      <c r="N29" s="301"/>
    </row>
    <row r="30" spans="1:16" ht="12.75">
      <c r="A30" s="269"/>
      <c r="B30" s="84" t="s">
        <v>3</v>
      </c>
      <c r="C30" s="84"/>
      <c r="D30" s="84"/>
      <c r="E30" s="84"/>
      <c r="F30" s="302" t="s">
        <v>295</v>
      </c>
      <c r="G30" s="78" t="s">
        <v>293</v>
      </c>
      <c r="H30" s="78"/>
      <c r="I30" s="304">
        <v>500</v>
      </c>
      <c r="J30" s="300"/>
      <c r="K30" s="337"/>
      <c r="L30" s="300"/>
      <c r="M30" s="300"/>
      <c r="N30" s="301"/>
      <c r="P30" t="s">
        <v>0</v>
      </c>
    </row>
    <row r="31" spans="1:14" ht="12.75">
      <c r="A31" s="269"/>
      <c r="B31" s="84" t="s">
        <v>310</v>
      </c>
      <c r="C31" s="84"/>
      <c r="D31" s="84"/>
      <c r="E31" s="84"/>
      <c r="F31" s="302" t="s">
        <v>295</v>
      </c>
      <c r="G31" s="78" t="s">
        <v>293</v>
      </c>
      <c r="H31" s="78"/>
      <c r="I31" s="304">
        <v>20</v>
      </c>
      <c r="J31" s="300"/>
      <c r="K31" s="337"/>
      <c r="L31" s="300"/>
      <c r="M31" s="300"/>
      <c r="N31" s="301"/>
    </row>
    <row r="32" spans="1:14" ht="12.75">
      <c r="A32" s="269"/>
      <c r="B32" s="84" t="s">
        <v>310</v>
      </c>
      <c r="C32" s="84"/>
      <c r="D32" s="84"/>
      <c r="E32" s="84"/>
      <c r="F32" s="302" t="s">
        <v>295</v>
      </c>
      <c r="G32" s="78" t="s">
        <v>293</v>
      </c>
      <c r="H32" s="78"/>
      <c r="I32" s="304"/>
      <c r="J32" s="300"/>
      <c r="K32" s="337"/>
      <c r="L32" s="300"/>
      <c r="M32" s="300"/>
      <c r="N32" s="301"/>
    </row>
    <row r="33" spans="1:14" ht="12.75">
      <c r="A33" s="269"/>
      <c r="B33" s="84" t="s">
        <v>277</v>
      </c>
      <c r="C33" s="84"/>
      <c r="D33" s="84"/>
      <c r="E33" s="84"/>
      <c r="F33" s="302" t="s">
        <v>295</v>
      </c>
      <c r="G33" s="78" t="s">
        <v>293</v>
      </c>
      <c r="H33" s="78"/>
      <c r="I33" s="304"/>
      <c r="J33" s="300"/>
      <c r="K33" s="337"/>
      <c r="L33" s="300"/>
      <c r="M33" s="300"/>
      <c r="N33" s="301"/>
    </row>
    <row r="34" spans="1:14" ht="12.75">
      <c r="A34" s="269"/>
      <c r="B34" s="84" t="s">
        <v>291</v>
      </c>
      <c r="C34" s="84"/>
      <c r="D34" s="84"/>
      <c r="E34" s="84"/>
      <c r="F34" s="302" t="s">
        <v>295</v>
      </c>
      <c r="G34" s="78" t="s">
        <v>293</v>
      </c>
      <c r="H34" s="78"/>
      <c r="I34" s="309"/>
      <c r="J34" s="300"/>
      <c r="K34" s="337"/>
      <c r="L34" s="300"/>
      <c r="M34" s="300"/>
      <c r="N34" s="301"/>
    </row>
    <row r="35" spans="1:14" ht="12.75">
      <c r="A35" s="269"/>
      <c r="B35" s="84" t="s">
        <v>276</v>
      </c>
      <c r="C35" s="84"/>
      <c r="D35" s="84"/>
      <c r="E35" s="84"/>
      <c r="F35" s="302" t="s">
        <v>295</v>
      </c>
      <c r="G35" s="78" t="s">
        <v>293</v>
      </c>
      <c r="H35" s="78"/>
      <c r="I35" s="309">
        <v>65</v>
      </c>
      <c r="J35" s="300"/>
      <c r="K35" s="300"/>
      <c r="L35" s="300"/>
      <c r="M35" s="300"/>
      <c r="N35" s="301"/>
    </row>
    <row r="36" spans="1:14" ht="9" customHeight="1">
      <c r="A36" s="269"/>
      <c r="B36" s="84"/>
      <c r="C36" s="84"/>
      <c r="D36" s="84"/>
      <c r="E36" s="84"/>
      <c r="F36" s="84"/>
      <c r="G36" s="78"/>
      <c r="H36" s="78"/>
      <c r="I36" s="298"/>
      <c r="J36" s="300"/>
      <c r="K36" s="300"/>
      <c r="L36" s="300"/>
      <c r="M36" s="300"/>
      <c r="N36" s="301"/>
    </row>
    <row r="37" spans="1:14" ht="12.75">
      <c r="A37" s="269"/>
      <c r="B37" s="84"/>
      <c r="C37" s="84"/>
      <c r="D37" s="84"/>
      <c r="E37" s="303" t="s">
        <v>31</v>
      </c>
      <c r="F37" s="84"/>
      <c r="G37" s="78"/>
      <c r="H37" s="78"/>
      <c r="I37" s="300"/>
      <c r="J37" s="300"/>
      <c r="K37" s="403">
        <f>SUM(I26:I35)</f>
        <v>3330</v>
      </c>
      <c r="L37" s="403"/>
      <c r="M37" s="345"/>
      <c r="N37" s="301"/>
    </row>
    <row r="38" spans="1:14" ht="6" customHeight="1">
      <c r="A38" s="269"/>
      <c r="B38" s="84"/>
      <c r="C38" s="84"/>
      <c r="D38" s="84"/>
      <c r="E38" s="84"/>
      <c r="F38" s="84"/>
      <c r="G38" s="78"/>
      <c r="H38" s="78"/>
      <c r="I38" s="300"/>
      <c r="J38" s="300"/>
      <c r="K38" s="342"/>
      <c r="L38" s="342"/>
      <c r="M38" s="342"/>
      <c r="N38" s="301"/>
    </row>
    <row r="39" spans="1:14" ht="13.5" thickBot="1">
      <c r="A39" s="269"/>
      <c r="B39" s="84"/>
      <c r="C39" s="297"/>
      <c r="D39" s="84"/>
      <c r="E39" s="297"/>
      <c r="F39" s="78"/>
      <c r="G39" s="303" t="s">
        <v>316</v>
      </c>
      <c r="H39" s="297"/>
      <c r="I39" s="353">
        <f>+K37-K22</f>
        <v>-70</v>
      </c>
      <c r="J39" s="300"/>
      <c r="K39" s="337"/>
      <c r="L39" s="300"/>
      <c r="M39" s="84"/>
      <c r="N39" s="347"/>
    </row>
    <row r="40" spans="1:14" ht="12.75" customHeight="1" thickTop="1">
      <c r="A40" s="269"/>
      <c r="B40" s="84"/>
      <c r="C40" s="84"/>
      <c r="D40" s="84"/>
      <c r="E40" s="84"/>
      <c r="F40" s="84"/>
      <c r="G40" s="78"/>
      <c r="H40" s="78"/>
      <c r="I40" s="300"/>
      <c r="J40" s="300"/>
      <c r="K40" s="300"/>
      <c r="L40" s="300"/>
      <c r="M40" s="300"/>
      <c r="N40" s="305"/>
    </row>
    <row r="41" spans="1:14" ht="12.75" customHeight="1">
      <c r="A41" s="269" t="s">
        <v>297</v>
      </c>
      <c r="B41" s="84"/>
      <c r="C41" s="84"/>
      <c r="D41" s="387">
        <v>270555</v>
      </c>
      <c r="E41" s="387"/>
      <c r="F41" s="387"/>
      <c r="G41" s="80"/>
      <c r="H41" s="84"/>
      <c r="I41" s="84" t="s">
        <v>280</v>
      </c>
      <c r="J41" s="300"/>
      <c r="K41" s="409">
        <v>930555</v>
      </c>
      <c r="L41" s="409"/>
      <c r="M41" s="409"/>
      <c r="N41" s="311"/>
    </row>
    <row r="42" spans="1:14" ht="4.5" customHeight="1">
      <c r="A42" s="269"/>
      <c r="B42" s="84"/>
      <c r="C42" s="84"/>
      <c r="D42" s="84"/>
      <c r="E42" s="84"/>
      <c r="F42" s="84"/>
      <c r="G42" s="84"/>
      <c r="H42" s="84"/>
      <c r="I42" s="84"/>
      <c r="J42" s="300"/>
      <c r="K42" s="354"/>
      <c r="L42" s="354"/>
      <c r="M42" s="354"/>
      <c r="N42" s="301"/>
    </row>
    <row r="43" spans="1:14" ht="12.75">
      <c r="A43" s="269" t="s">
        <v>279</v>
      </c>
      <c r="B43" s="84"/>
      <c r="C43" s="84"/>
      <c r="D43" s="387" t="s">
        <v>299</v>
      </c>
      <c r="E43" s="387"/>
      <c r="F43" s="387"/>
      <c r="G43" s="80"/>
      <c r="H43" s="84"/>
      <c r="I43" s="84" t="s">
        <v>298</v>
      </c>
      <c r="J43" s="300"/>
      <c r="K43" s="410" t="s">
        <v>300</v>
      </c>
      <c r="L43" s="409"/>
      <c r="M43" s="409"/>
      <c r="N43" s="311"/>
    </row>
    <row r="44" spans="1:14" ht="4.5" customHeight="1">
      <c r="A44" s="269"/>
      <c r="B44" s="84"/>
      <c r="C44" s="84"/>
      <c r="D44" s="84"/>
      <c r="E44" s="84"/>
      <c r="F44" s="84"/>
      <c r="G44" s="84"/>
      <c r="H44" s="84"/>
      <c r="I44" s="84"/>
      <c r="J44" s="300"/>
      <c r="K44" s="355"/>
      <c r="L44" s="355"/>
      <c r="M44" s="355"/>
      <c r="N44" s="299"/>
    </row>
    <row r="45" spans="1:14" ht="12.75">
      <c r="A45" s="269" t="s">
        <v>309</v>
      </c>
      <c r="B45" s="84"/>
      <c r="C45" s="80"/>
      <c r="D45" s="349" t="s">
        <v>301</v>
      </c>
      <c r="E45" s="346"/>
      <c r="F45" s="80"/>
      <c r="G45" s="80"/>
      <c r="H45" s="84"/>
      <c r="I45" s="84" t="s">
        <v>283</v>
      </c>
      <c r="J45" s="300"/>
      <c r="K45" s="410" t="s">
        <v>302</v>
      </c>
      <c r="L45" s="409"/>
      <c r="M45" s="409"/>
      <c r="N45" s="311"/>
    </row>
    <row r="46" spans="1:14" ht="6.75" customHeight="1">
      <c r="A46" s="269"/>
      <c r="B46" s="84"/>
      <c r="C46" s="84"/>
      <c r="D46" s="84"/>
      <c r="E46" s="84"/>
      <c r="F46" s="84"/>
      <c r="G46" s="84"/>
      <c r="H46" s="84"/>
      <c r="I46" s="300"/>
      <c r="J46" s="300"/>
      <c r="K46" s="300"/>
      <c r="L46" s="300"/>
      <c r="M46" s="300"/>
      <c r="N46" s="301"/>
    </row>
    <row r="47" spans="1:14" ht="13.5" customHeight="1">
      <c r="A47" s="269" t="s">
        <v>38</v>
      </c>
      <c r="B47" s="84"/>
      <c r="C47" s="80" t="s">
        <v>317</v>
      </c>
      <c r="D47" s="80"/>
      <c r="E47" s="80"/>
      <c r="F47" s="80"/>
      <c r="G47" s="80"/>
      <c r="H47" s="80"/>
      <c r="I47" s="304"/>
      <c r="J47" s="304"/>
      <c r="K47" s="304"/>
      <c r="L47" s="304"/>
      <c r="M47" s="304"/>
      <c r="N47" s="311"/>
    </row>
    <row r="48" spans="1:14" ht="13.5" customHeight="1">
      <c r="A48" s="405" t="s">
        <v>318</v>
      </c>
      <c r="B48" s="406"/>
      <c r="C48" s="406"/>
      <c r="D48" s="406"/>
      <c r="E48" s="406"/>
      <c r="F48" s="406"/>
      <c r="G48" s="406"/>
      <c r="H48" s="406"/>
      <c r="I48" s="406"/>
      <c r="J48" s="406"/>
      <c r="K48" s="406"/>
      <c r="L48" s="406"/>
      <c r="M48" s="406"/>
      <c r="N48" s="407"/>
    </row>
    <row r="49" spans="1:14" ht="13.5" customHeight="1">
      <c r="A49" s="405"/>
      <c r="B49" s="406"/>
      <c r="C49" s="406"/>
      <c r="D49" s="406"/>
      <c r="E49" s="406"/>
      <c r="F49" s="406"/>
      <c r="G49" s="406"/>
      <c r="H49" s="406"/>
      <c r="I49" s="406"/>
      <c r="J49" s="406"/>
      <c r="K49" s="406"/>
      <c r="L49" s="406"/>
      <c r="M49" s="406"/>
      <c r="N49" s="407"/>
    </row>
    <row r="50" spans="1:14" ht="13.5" customHeight="1">
      <c r="A50" s="405"/>
      <c r="B50" s="406"/>
      <c r="C50" s="406"/>
      <c r="D50" s="406"/>
      <c r="E50" s="406"/>
      <c r="F50" s="406"/>
      <c r="G50" s="406"/>
      <c r="H50" s="406"/>
      <c r="I50" s="406"/>
      <c r="J50" s="406"/>
      <c r="K50" s="406"/>
      <c r="L50" s="406"/>
      <c r="M50" s="406"/>
      <c r="N50" s="407"/>
    </row>
  </sheetData>
  <mergeCells count="24">
    <mergeCell ref="A50:N50"/>
    <mergeCell ref="A1:N1"/>
    <mergeCell ref="A4:D4"/>
    <mergeCell ref="F4:I4"/>
    <mergeCell ref="K22:L22"/>
    <mergeCell ref="K37:L37"/>
    <mergeCell ref="K4:M4"/>
    <mergeCell ref="A48:N48"/>
    <mergeCell ref="C8:D8"/>
    <mergeCell ref="C9:D9"/>
    <mergeCell ref="A49:N49"/>
    <mergeCell ref="D41:F41"/>
    <mergeCell ref="D43:F43"/>
    <mergeCell ref="C2:E2"/>
    <mergeCell ref="F2:M2"/>
    <mergeCell ref="C3:E3"/>
    <mergeCell ref="F3:M3"/>
    <mergeCell ref="K41:M41"/>
    <mergeCell ref="K43:M43"/>
    <mergeCell ref="K45:M45"/>
    <mergeCell ref="C10:D10"/>
    <mergeCell ref="C11:D11"/>
    <mergeCell ref="C15:D15"/>
    <mergeCell ref="C17:D17"/>
  </mergeCells>
  <hyperlinks>
    <hyperlink ref="D45" r:id="rId1" display="icbugs@nmt.edu"/>
  </hyperlinks>
  <printOptions/>
  <pageMargins left="1" right="1" top="1" bottom="1" header="0.5" footer="0.5"/>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Socorro, 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Adams</dc:creator>
  <cp:keywords/>
  <dc:description/>
  <cp:lastModifiedBy>JAdams</cp:lastModifiedBy>
  <cp:lastPrinted>2010-06-09T15:25:49Z</cp:lastPrinted>
  <dcterms:created xsi:type="dcterms:W3CDTF">2007-10-09T14:30:38Z</dcterms:created>
  <dcterms:modified xsi:type="dcterms:W3CDTF">2010-09-13T20:03:06Z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